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35" activeTab="0"/>
  </bookViews>
  <sheets>
    <sheet name="SCIE" sheetId="1" r:id="rId1"/>
    <sheet name="IncS" sheetId="2" r:id="rId2"/>
    <sheet name="CF" sheetId="3" r:id="rId3"/>
    <sheet name="BS-MAC" sheetId="4" r:id="rId4"/>
  </sheets>
  <definedNames/>
  <calcPr fullCalcOnLoad="1"/>
</workbook>
</file>

<file path=xl/sharedStrings.xml><?xml version="1.0" encoding="utf-8"?>
<sst xmlns="http://schemas.openxmlformats.org/spreadsheetml/2006/main" count="184" uniqueCount="131">
  <si>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</si>
  <si>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Quarterly Report on Unaudited Consolidated Results for the Six-Month period ended 30 June 2009</t>
  </si>
  <si>
    <t>Page 3</t>
  </si>
  <si>
    <t>UNAUDITED CONDENSED CONSOLIDATED STATEMENT OF CHANGES IN EQUITY</t>
  </si>
  <si>
    <t>Attributable to Equity Holders of the Parent</t>
  </si>
  <si>
    <t>Non-Distributable</t>
  </si>
  <si>
    <t>Distributable</t>
  </si>
  <si>
    <t xml:space="preserve">Share </t>
  </si>
  <si>
    <t>Reserve on</t>
  </si>
  <si>
    <t>Revaluation</t>
  </si>
  <si>
    <t xml:space="preserve">Retained </t>
  </si>
  <si>
    <t>Total</t>
  </si>
  <si>
    <t>Capital</t>
  </si>
  <si>
    <t>Consolidation</t>
  </si>
  <si>
    <t>Reserve</t>
  </si>
  <si>
    <t>Earnings</t>
  </si>
  <si>
    <t>Equity</t>
  </si>
  <si>
    <t>RM'000</t>
  </si>
  <si>
    <t>Unaudited 6 months ended 30 June 2008</t>
  </si>
  <si>
    <t>As at 1 January 2008</t>
  </si>
  <si>
    <t>-</t>
  </si>
  <si>
    <t>Net profit for the period</t>
  </si>
  <si>
    <t>Dividends</t>
  </si>
  <si>
    <t>As at 30 June 2008</t>
  </si>
  <si>
    <t>Unaudited 6 months ended 30 June 2009</t>
  </si>
  <si>
    <t>As at 1 January 2009</t>
  </si>
  <si>
    <t>As at 30 June 2009</t>
  </si>
  <si>
    <t>The Condensed Consolidated Statement of Changes in Equity should be read in conjunction with the Audited Annual Financial Statements for the year</t>
  </si>
  <si>
    <t>ended 31 December 2008 and the accompanying explanatory notes attached to the interim financial statements.</t>
  </si>
  <si>
    <t>Ended</t>
  </si>
  <si>
    <t>30.06.2009</t>
  </si>
  <si>
    <t>RM '000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</si>
  <si>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</si>
  <si>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</si>
  <si>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</si>
  <si>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</si>
  <si>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</si>
  <si>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</si>
  <si>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</si>
  <si>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</si>
  <si>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</si>
  <si>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Income tax expense</t>
  </si>
  <si>
    <t>Profit for the period</t>
  </si>
  <si>
    <t>Page 1</t>
  </si>
  <si>
    <t>UNAUDITED CONDENSED 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</si>
  <si>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</si>
  <si>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</si>
  <si>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</si>
  <si>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</si>
  <si>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</si>
  <si>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</si>
  <si>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</si>
  <si>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</si>
  <si>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</si>
  <si>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30.06.2008</t>
  </si>
  <si>
    <t>Attributable to:</t>
  </si>
  <si>
    <t>Equity holders of the parent</t>
  </si>
  <si>
    <t>Basic earnings per ordinary share (sen)</t>
  </si>
  <si>
    <t>The Condensed Consolidated Income Statement should be read in conjunction with the Audited Annual Financial</t>
  </si>
  <si>
    <t>Statements for the year ended 31 December 2008 and the accompanying explanatory notes attached to the interim</t>
  </si>
  <si>
    <t>financial statements</t>
  </si>
  <si>
    <t>Quarterly Report on Unaudited Consolidated Results for the Six-Month ended 30 June 2009</t>
  </si>
  <si>
    <t>Page 4</t>
  </si>
  <si>
    <t>UNAUDITED CONDENSED CONSOLIDATED CASH FLOW STATEMENT</t>
  </si>
  <si>
    <t>6 Months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</si>
  <si>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</si>
  <si>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</si>
  <si>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</si>
  <si>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</si>
  <si>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</si>
  <si>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</si>
  <si>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</si>
  <si>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</si>
  <si>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</si>
  <si>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Net cash from operating activities</t>
  </si>
  <si>
    <t>CASH FLOW FROM INVESTING ACTIVITIES</t>
  </si>
  <si>
    <t>Purchase of property, plant and equipment</t>
  </si>
  <si>
    <t>Proceed from disposal of property, plant and equipment</t>
  </si>
  <si>
    <t>Interest received</t>
  </si>
  <si>
    <t>Net cash used in investing activities</t>
  </si>
  <si>
    <t>CASH FLOW FROM FINANCING ACTIVITIES</t>
  </si>
  <si>
    <t>Interest paid</t>
  </si>
  <si>
    <t>Dividend paid</t>
  </si>
  <si>
    <t>Repayment of other short term borrowings</t>
  </si>
  <si>
    <t>Repayment of term loan</t>
  </si>
  <si>
    <t>Repayment of HP creditors</t>
  </si>
  <si>
    <t>Net cash used in financing activities</t>
  </si>
  <si>
    <t>Net change in cash and cash equivalents</t>
  </si>
  <si>
    <t>Cash and cash equivalents at the beginning of financial period</t>
  </si>
  <si>
    <t>Cash and cash equivalents at the end of financial period</t>
  </si>
  <si>
    <t>Represented by:</t>
  </si>
  <si>
    <t>Cash and bank balances</t>
  </si>
  <si>
    <t>Fixed deposits with licensed bank</t>
  </si>
  <si>
    <t>Bank overdrafts</t>
  </si>
  <si>
    <t>The Condensed Consolidated Cash Flow Statement should be read in conjunction with the Audited Annual Financial</t>
  </si>
  <si>
    <t>Page 2</t>
  </si>
  <si>
    <t>UNAUDITED CONDENSED CONSOLIDATED BALANCE SHEET</t>
  </si>
  <si>
    <t>Unaudited</t>
  </si>
  <si>
    <t>Audited</t>
  </si>
  <si>
    <t>As at</t>
  </si>
  <si>
    <t>31.12.2008</t>
  </si>
  <si>
    <t>ASSETS</t>
  </si>
  <si>
    <t>NON-CURRENT ASSETS</t>
  </si>
  <si>
    <t>Property, plant and equipment</t>
  </si>
  <si>
    <t>Investment properties</t>
  </si>
  <si>
    <t>Prepaid land lease payments</t>
  </si>
  <si>
    <t>Intangible asset</t>
  </si>
  <si>
    <t>Deferred tax assets</t>
  </si>
  <si>
    <t>CURRENT ASSETS</t>
  </si>
  <si>
    <t>Inventories</t>
  </si>
  <si>
    <t>Trade receivables</t>
  </si>
  <si>
    <t>Other receivables</t>
  </si>
  <si>
    <t>Tax recoverable</t>
  </si>
  <si>
    <t>TOTAL ASSETS</t>
  </si>
  <si>
    <t>EQUITY AND LIABILITIES</t>
  </si>
  <si>
    <t>Share capital</t>
  </si>
  <si>
    <t>Other reserves</t>
  </si>
  <si>
    <t>Retained earnings</t>
  </si>
  <si>
    <t>Total equity</t>
  </si>
  <si>
    <t>NON-CURRENT LIABILITIES</t>
  </si>
  <si>
    <t>Borrowings</t>
  </si>
  <si>
    <t>Deferred tax liabilities</t>
  </si>
  <si>
    <t>Total non-current liabilities</t>
  </si>
  <si>
    <t>CURRENT LIABILITIES</t>
  </si>
  <si>
    <t>Trade payables</t>
  </si>
  <si>
    <t>Other payables</t>
  </si>
  <si>
    <t>Income tax payable</t>
  </si>
  <si>
    <t>Total current liabilities</t>
  </si>
  <si>
    <t>TOTAL LIABILITIES</t>
  </si>
  <si>
    <t>TOTAL EQUITY AND LIABILITIES</t>
  </si>
  <si>
    <t>The Condensed Consolidated Balance Sheet should be read in conjunction with the Audited Annual Financial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</si>
</sst>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_);_(@_)"/>
    <numFmt numFmtId="165" formatCode="#,##0;\-#,##0"/>
    <numFmt numFmtId="166" formatCode="_-* #,##0.00_-;\-* #,##0.00_-;_-* \-??_-;_-@_-"/>
    <numFmt numFmtId="167" formatCode="#,##0.00;\-#,##0.00"/>
    <numFmt numFmtId="168" formatCode="_(* #,##0.00_);_(* \(#,##0.00\);_(* \-??_);_(@_)"/>
  </numFmts>
  <fonts count="6"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166" fontId="3" fillId="0" borderId="0" xfId="15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6" fontId="2" fillId="0" borderId="0" xfId="15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0" xfId="15" applyNumberFormat="1" applyFont="1" applyFill="1" applyBorder="1" applyAlignment="1" applyProtection="1">
      <alignment/>
      <protection/>
    </xf>
    <xf numFmtId="165" fontId="3" fillId="0" borderId="1" xfId="15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5" fontId="3" fillId="0" borderId="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5" fontId="3" fillId="0" borderId="0" xfId="15" applyNumberFormat="1" applyFont="1" applyFill="1" applyBorder="1" applyAlignment="1" applyProtection="1">
      <alignment horizontal="center"/>
      <protection/>
    </xf>
    <xf numFmtId="166" fontId="3" fillId="0" borderId="0" xfId="15" applyFont="1" applyFill="1" applyBorder="1" applyAlignment="1" applyProtection="1">
      <alignment horizontal="center"/>
      <protection/>
    </xf>
    <xf numFmtId="165" fontId="3" fillId="0" borderId="2" xfId="15" applyNumberFormat="1" applyFont="1" applyFill="1" applyBorder="1" applyAlignment="1" applyProtection="1">
      <alignment/>
      <protection/>
    </xf>
    <xf numFmtId="167" fontId="3" fillId="0" borderId="0" xfId="15" applyNumberFormat="1" applyFont="1" applyFill="1" applyBorder="1" applyAlignment="1" applyProtection="1">
      <alignment/>
      <protection/>
    </xf>
    <xf numFmtId="165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6" fontId="3" fillId="0" borderId="0" xfId="15" applyFont="1" applyFill="1" applyBorder="1" applyAlignment="1" applyProtection="1">
      <alignment horizontal="right"/>
      <protection/>
    </xf>
    <xf numFmtId="166" fontId="3" fillId="0" borderId="1" xfId="15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64" fontId="3" fillId="0" borderId="0" xfId="15" applyNumberFormat="1" applyFont="1" applyFill="1" applyBorder="1" applyAlignment="1" applyProtection="1">
      <alignment/>
      <protection/>
    </xf>
    <xf numFmtId="164" fontId="3" fillId="0" borderId="1" xfId="15" applyNumberFormat="1" applyFont="1" applyFill="1" applyBorder="1" applyAlignment="1" applyProtection="1">
      <alignment/>
      <protection/>
    </xf>
    <xf numFmtId="164" fontId="3" fillId="0" borderId="0" xfId="15" applyNumberFormat="1" applyFont="1" applyFill="1" applyBorder="1" applyAlignment="1" applyProtection="1">
      <alignment horizontal="right"/>
      <protection/>
    </xf>
    <xf numFmtId="164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15" applyNumberFormat="1" applyFont="1" applyFill="1" applyBorder="1" applyAlignment="1" applyProtection="1">
      <alignment horizontal="center"/>
      <protection/>
    </xf>
    <xf numFmtId="164" fontId="3" fillId="0" borderId="2" xfId="15" applyNumberFormat="1" applyFont="1" applyFill="1" applyBorder="1" applyAlignment="1" applyProtection="1">
      <alignment/>
      <protection/>
    </xf>
    <xf numFmtId="164" fontId="3" fillId="0" borderId="3" xfId="15" applyNumberFormat="1" applyFont="1" applyFill="1" applyBorder="1" applyAlignment="1" applyProtection="1">
      <alignment/>
      <protection/>
    </xf>
    <xf numFmtId="168" fontId="3" fillId="0" borderId="3" xfId="15" applyNumberFormat="1" applyFont="1" applyFill="1" applyBorder="1" applyAlignment="1" applyProtection="1">
      <alignment/>
      <protection/>
    </xf>
    <xf numFmtId="168" fontId="3" fillId="0" borderId="0" xfId="15" applyNumberFormat="1" applyFont="1" applyFill="1" applyBorder="1" applyAlignment="1" applyProtection="1">
      <alignment/>
      <protection/>
    </xf>
    <xf numFmtId="164" fontId="3" fillId="0" borderId="4" xfId="15" applyNumberFormat="1" applyFont="1" applyFill="1" applyBorder="1" applyAlignment="1" applyProtection="1">
      <alignment/>
      <protection/>
    </xf>
    <xf numFmtId="164" fontId="3" fillId="0" borderId="5" xfId="15" applyNumberFormat="1" applyFont="1" applyFill="1" applyBorder="1" applyAlignment="1" applyProtection="1">
      <alignment/>
      <protection/>
    </xf>
    <xf numFmtId="164" fontId="3" fillId="0" borderId="6" xfId="15" applyNumberFormat="1" applyFont="1" applyFill="1" applyBorder="1" applyAlignment="1" applyProtection="1">
      <alignment/>
      <protection/>
    </xf>
    <xf numFmtId="164" fontId="3" fillId="0" borderId="5" xfId="15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5" fontId="3" fillId="0" borderId="1" xfId="15" applyNumberFormat="1" applyFont="1" applyFill="1" applyBorder="1" applyAlignment="1" applyProtection="1">
      <alignment horizontal="right"/>
      <protection/>
    </xf>
    <xf numFmtId="165" fontId="3" fillId="0" borderId="1" xfId="0" applyNumberFormat="1" applyFont="1" applyBorder="1" applyAlignment="1">
      <alignment/>
    </xf>
    <xf numFmtId="165" fontId="3" fillId="0" borderId="4" xfId="15" applyNumberFormat="1" applyFont="1" applyFill="1" applyBorder="1" applyAlignment="1" applyProtection="1">
      <alignment/>
      <protection/>
    </xf>
    <xf numFmtId="165" fontId="3" fillId="0" borderId="5" xfId="15" applyNumberFormat="1" applyFont="1" applyFill="1" applyBorder="1" applyAlignment="1" applyProtection="1">
      <alignment/>
      <protection/>
    </xf>
    <xf numFmtId="165" fontId="3" fillId="0" borderId="5" xfId="15" applyNumberFormat="1" applyFont="1" applyFill="1" applyBorder="1" applyAlignment="1" applyProtection="1">
      <alignment horizontal="right"/>
      <protection/>
    </xf>
    <xf numFmtId="165" fontId="3" fillId="0" borderId="6" xfId="15" applyNumberFormat="1" applyFont="1" applyFill="1" applyBorder="1" applyAlignment="1" applyProtection="1">
      <alignment/>
      <protection/>
    </xf>
    <xf numFmtId="165" fontId="3" fillId="0" borderId="4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3" fillId="0" borderId="7" xfId="15" applyNumberFormat="1" applyFont="1" applyFill="1" applyBorder="1" applyAlignment="1" applyProtection="1">
      <alignment/>
      <protection/>
    </xf>
    <xf numFmtId="165" fontId="3" fillId="0" borderId="7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9700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19225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811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811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K150"/>
  <sheetViews>
    <sheetView tabSelected="1" workbookViewId="0" topLeftCell="A7">
      <selection activeCell="I32" sqref="I32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.75">
      <c r="A1" s="1" t="s">
        <v>0</v>
      </c>
    </row>
    <row r="2" ht="12.75">
      <c r="A2" s="2" t="s">
        <v>1</v>
      </c>
    </row>
    <row r="3" spans="1:11" ht="12.7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A4" s="5"/>
    </row>
    <row r="5" ht="12.75">
      <c r="A5" s="6" t="s">
        <v>3</v>
      </c>
    </row>
    <row r="9" spans="3:11" ht="12.75">
      <c r="C9" s="71" t="s">
        <v>4</v>
      </c>
      <c r="D9" s="71"/>
      <c r="E9" s="71"/>
      <c r="F9" s="71"/>
      <c r="G9" s="71"/>
      <c r="H9" s="71"/>
      <c r="I9" s="71"/>
      <c r="J9" s="71"/>
      <c r="K9" s="71"/>
    </row>
    <row r="10" spans="5:9" ht="12.75">
      <c r="E10" s="71" t="s">
        <v>5</v>
      </c>
      <c r="F10" s="71"/>
      <c r="G10" s="71"/>
      <c r="I10" s="7" t="s">
        <v>6</v>
      </c>
    </row>
    <row r="11" spans="3:11" ht="12.75">
      <c r="C11" s="8" t="s">
        <v>7</v>
      </c>
      <c r="D11" s="8"/>
      <c r="E11" s="8" t="s">
        <v>8</v>
      </c>
      <c r="F11" s="8"/>
      <c r="G11" s="8" t="s">
        <v>9</v>
      </c>
      <c r="H11" s="8"/>
      <c r="I11" s="8" t="s">
        <v>10</v>
      </c>
      <c r="J11" s="8"/>
      <c r="K11" s="8" t="s">
        <v>11</v>
      </c>
    </row>
    <row r="12" spans="3:11" ht="12.75">
      <c r="C12" s="8" t="s">
        <v>12</v>
      </c>
      <c r="D12" s="8"/>
      <c r="E12" s="8" t="s">
        <v>13</v>
      </c>
      <c r="F12" s="8"/>
      <c r="G12" s="8" t="s">
        <v>14</v>
      </c>
      <c r="H12" s="8"/>
      <c r="I12" s="8" t="s">
        <v>15</v>
      </c>
      <c r="J12" s="8"/>
      <c r="K12" s="8" t="s">
        <v>16</v>
      </c>
    </row>
    <row r="13" spans="3:11" ht="12.75">
      <c r="C13" s="8" t="s">
        <v>17</v>
      </c>
      <c r="D13" s="8"/>
      <c r="E13" s="8" t="s">
        <v>17</v>
      </c>
      <c r="F13" s="8"/>
      <c r="G13" s="8" t="s">
        <v>17</v>
      </c>
      <c r="H13" s="8"/>
      <c r="I13" s="8" t="s">
        <v>17</v>
      </c>
      <c r="J13" s="8"/>
      <c r="K13" s="8" t="s">
        <v>17</v>
      </c>
    </row>
    <row r="14" spans="3:11" ht="12.75">
      <c r="C14" s="8"/>
      <c r="D14" s="8"/>
      <c r="E14" s="8"/>
      <c r="F14" s="8"/>
      <c r="G14" s="8"/>
      <c r="H14" s="8"/>
      <c r="I14" s="8"/>
      <c r="J14" s="8"/>
      <c r="K14" s="8"/>
    </row>
    <row r="15" ht="12.75">
      <c r="A15" s="7" t="s">
        <v>18</v>
      </c>
    </row>
    <row r="17" spans="1:11" ht="12.75">
      <c r="A17" t="s">
        <v>19</v>
      </c>
      <c r="C17" s="9">
        <v>66000</v>
      </c>
      <c r="D17" s="9"/>
      <c r="E17" s="10" t="s">
        <v>20</v>
      </c>
      <c r="F17" s="10"/>
      <c r="G17" s="11">
        <v>6548</v>
      </c>
      <c r="H17" s="9"/>
      <c r="I17" s="9">
        <v>29023</v>
      </c>
      <c r="J17" s="9"/>
      <c r="K17" s="9">
        <f>SUM(C17:I17)</f>
        <v>101571</v>
      </c>
    </row>
    <row r="18" spans="3:11" ht="12.75"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t="s">
        <v>21</v>
      </c>
      <c r="C19" s="10" t="s">
        <v>20</v>
      </c>
      <c r="D19" s="9"/>
      <c r="E19" s="10" t="s">
        <v>20</v>
      </c>
      <c r="F19" s="10"/>
      <c r="G19" s="10" t="s">
        <v>20</v>
      </c>
      <c r="H19" s="9"/>
      <c r="I19" s="9">
        <v>13310</v>
      </c>
      <c r="J19" s="9"/>
      <c r="K19" s="9">
        <f>SUM(C19:I19)</f>
        <v>13310</v>
      </c>
    </row>
    <row r="20" spans="3:11" ht="12.75">
      <c r="C20" s="10"/>
      <c r="D20" s="9"/>
      <c r="E20" s="10"/>
      <c r="F20" s="10"/>
      <c r="G20" s="10"/>
      <c r="H20" s="9"/>
      <c r="I20" s="9"/>
      <c r="J20" s="9"/>
      <c r="K20" s="9"/>
    </row>
    <row r="21" spans="1:11" ht="12.75">
      <c r="A21" t="s">
        <v>22</v>
      </c>
      <c r="C21" s="10" t="s">
        <v>20</v>
      </c>
      <c r="D21" s="9"/>
      <c r="E21" s="10" t="s">
        <v>20</v>
      </c>
      <c r="F21" s="10"/>
      <c r="G21" s="10" t="s">
        <v>20</v>
      </c>
      <c r="H21" s="9"/>
      <c r="I21" s="9">
        <v>-2640</v>
      </c>
      <c r="J21" s="9"/>
      <c r="K21" s="9">
        <f>I21</f>
        <v>-2640</v>
      </c>
    </row>
    <row r="22" spans="3:11" ht="12.75"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t="s">
        <v>23</v>
      </c>
      <c r="C23" s="12">
        <f>SUM(C17:C22)</f>
        <v>66000</v>
      </c>
      <c r="D23" s="12"/>
      <c r="E23" s="13" t="s">
        <v>20</v>
      </c>
      <c r="F23" s="13"/>
      <c r="G23" s="14">
        <v>6548</v>
      </c>
      <c r="H23" s="12"/>
      <c r="I23" s="12">
        <f>SUM(I17:I22)</f>
        <v>39693</v>
      </c>
      <c r="J23" s="12"/>
      <c r="K23" s="12">
        <f>SUM(K17:K22)</f>
        <v>112241</v>
      </c>
    </row>
    <row r="24" spans="3:11" ht="12.75">
      <c r="C24" s="15"/>
      <c r="D24" s="15"/>
      <c r="E24" s="15"/>
      <c r="F24" s="15"/>
      <c r="G24" s="16"/>
      <c r="H24" s="15"/>
      <c r="I24" s="15"/>
      <c r="J24" s="15"/>
      <c r="K24" s="15"/>
    </row>
    <row r="25" spans="3:11" ht="12.75">
      <c r="C25" s="15"/>
      <c r="D25" s="15"/>
      <c r="E25" s="15"/>
      <c r="F25" s="15"/>
      <c r="G25" s="16"/>
      <c r="H25" s="15"/>
      <c r="I25" s="15"/>
      <c r="J25" s="15"/>
      <c r="K25" s="15"/>
    </row>
    <row r="26" spans="3:11" ht="12.75"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7" t="s">
        <v>24</v>
      </c>
      <c r="C27" s="9"/>
      <c r="D27" s="9"/>
      <c r="E27" s="9"/>
      <c r="F27" s="9"/>
      <c r="G27" s="9"/>
      <c r="H27" s="9"/>
      <c r="I27" s="9"/>
      <c r="J27" s="9"/>
      <c r="K27" s="9"/>
    </row>
    <row r="28" spans="3:11" ht="12.75"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t="s">
        <v>25</v>
      </c>
      <c r="C29" s="9">
        <v>66000</v>
      </c>
      <c r="D29" s="9"/>
      <c r="E29" s="10" t="s">
        <v>20</v>
      </c>
      <c r="F29" s="10"/>
      <c r="G29" s="9">
        <v>7474</v>
      </c>
      <c r="H29" s="9"/>
      <c r="I29" s="9">
        <v>47640</v>
      </c>
      <c r="J29" s="9"/>
      <c r="K29" s="9">
        <f>SUM(C29:I29)</f>
        <v>121114</v>
      </c>
    </row>
    <row r="30" spans="3:11" ht="12.75">
      <c r="C30" s="10"/>
      <c r="D30" s="9"/>
      <c r="E30" s="9"/>
      <c r="F30" s="9"/>
      <c r="G30" s="10"/>
      <c r="H30" s="9"/>
      <c r="I30" s="9"/>
      <c r="J30" s="9"/>
      <c r="K30" s="10"/>
    </row>
    <row r="31" spans="1:11" ht="12.75">
      <c r="A31" t="s">
        <v>21</v>
      </c>
      <c r="C31" s="10" t="s">
        <v>20</v>
      </c>
      <c r="D31" s="9"/>
      <c r="E31" s="10" t="s">
        <v>20</v>
      </c>
      <c r="F31" s="10"/>
      <c r="G31" s="10" t="s">
        <v>20</v>
      </c>
      <c r="H31" s="9"/>
      <c r="I31" s="9">
        <v>8487</v>
      </c>
      <c r="J31" s="9"/>
      <c r="K31" s="11">
        <f>I31</f>
        <v>8487</v>
      </c>
    </row>
    <row r="32" spans="3:11" ht="12.75">
      <c r="C32" s="10"/>
      <c r="D32" s="9"/>
      <c r="E32" s="10"/>
      <c r="F32" s="10"/>
      <c r="G32" s="10"/>
      <c r="H32" s="9"/>
      <c r="I32" s="9"/>
      <c r="J32" s="9"/>
      <c r="K32" s="11"/>
    </row>
    <row r="33" spans="1:11" ht="12.75">
      <c r="A33" t="s">
        <v>22</v>
      </c>
      <c r="C33" s="10" t="s">
        <v>20</v>
      </c>
      <c r="D33" s="9"/>
      <c r="E33" s="10" t="s">
        <v>20</v>
      </c>
      <c r="F33" s="10"/>
      <c r="G33" s="10" t="s">
        <v>20</v>
      </c>
      <c r="H33" s="9"/>
      <c r="I33" s="9">
        <v>-1980</v>
      </c>
      <c r="J33" s="9"/>
      <c r="K33" s="11">
        <f>I33</f>
        <v>-1980</v>
      </c>
    </row>
    <row r="34" spans="3:11" ht="12.75">
      <c r="C34" s="9"/>
      <c r="D34" s="9"/>
      <c r="E34" s="9"/>
      <c r="F34" s="9"/>
      <c r="G34" s="9"/>
      <c r="H34" s="9"/>
      <c r="I34" s="9"/>
      <c r="J34" s="9"/>
      <c r="K34" s="9"/>
    </row>
    <row r="35" spans="1:11" ht="12.75">
      <c r="A35" t="s">
        <v>26</v>
      </c>
      <c r="C35" s="12">
        <f>SUM(C29:C34)</f>
        <v>66000</v>
      </c>
      <c r="D35" s="12"/>
      <c r="E35" s="13" t="s">
        <v>20</v>
      </c>
      <c r="F35" s="13"/>
      <c r="G35" s="12">
        <f>SUM(G29:G34)</f>
        <v>7474</v>
      </c>
      <c r="H35" s="12"/>
      <c r="I35" s="12">
        <f>SUM(I29:I34)</f>
        <v>54147</v>
      </c>
      <c r="J35" s="12"/>
      <c r="K35" s="12">
        <f>SUM(K29:K34)</f>
        <v>127621</v>
      </c>
    </row>
    <row r="36" spans="3:11" ht="12.75">
      <c r="C36" s="9"/>
      <c r="D36" s="9"/>
      <c r="E36" s="9"/>
      <c r="F36" s="9"/>
      <c r="G36" s="9"/>
      <c r="H36" s="9"/>
      <c r="I36" s="9"/>
      <c r="J36" s="9"/>
      <c r="K36" s="9"/>
    </row>
    <row r="37" spans="3:11" ht="12.75">
      <c r="C37" s="17"/>
      <c r="D37" s="17"/>
      <c r="E37" s="17"/>
      <c r="F37" s="17"/>
      <c r="G37" s="17"/>
      <c r="H37" s="17"/>
      <c r="I37" s="17"/>
      <c r="J37" s="17"/>
      <c r="K37" s="17"/>
    </row>
    <row r="38" spans="3:11" ht="12.75">
      <c r="C38" s="17"/>
      <c r="D38" s="17"/>
      <c r="E38" s="17"/>
      <c r="F38" s="17"/>
      <c r="G38" s="17"/>
      <c r="H38" s="17"/>
      <c r="I38" s="17"/>
      <c r="J38" s="17"/>
      <c r="K38" s="17"/>
    </row>
    <row r="39" spans="3:11" ht="12.75">
      <c r="C39" s="17"/>
      <c r="D39" s="17"/>
      <c r="E39" s="17"/>
      <c r="F39" s="17"/>
      <c r="G39" s="17"/>
      <c r="H39" s="17"/>
      <c r="I39" s="17"/>
      <c r="J39" s="17"/>
      <c r="K39" s="17"/>
    </row>
    <row r="40" spans="3:11" ht="12.75">
      <c r="C40" s="17"/>
      <c r="D40" s="17"/>
      <c r="E40" s="17"/>
      <c r="F40" s="17"/>
      <c r="G40" s="17"/>
      <c r="H40" s="17"/>
      <c r="I40" s="17"/>
      <c r="J40" s="17"/>
      <c r="K40" s="17"/>
    </row>
    <row r="41" spans="3:11" ht="12.75">
      <c r="C41" s="17"/>
      <c r="D41" s="17"/>
      <c r="E41" s="17"/>
      <c r="F41" s="17"/>
      <c r="G41" s="17"/>
      <c r="H41" s="17"/>
      <c r="I41" s="17"/>
      <c r="J41" s="17"/>
      <c r="K41" s="17"/>
    </row>
    <row r="42" spans="3:11" ht="12.75">
      <c r="C42" s="17"/>
      <c r="D42" s="17"/>
      <c r="E42" s="17"/>
      <c r="F42" s="17"/>
      <c r="G42" s="17"/>
      <c r="H42" s="17"/>
      <c r="I42" s="17"/>
      <c r="J42" s="17"/>
      <c r="K42" s="17"/>
    </row>
    <row r="43" spans="3:11" ht="12.75">
      <c r="C43" s="17"/>
      <c r="D43" s="17"/>
      <c r="E43" s="17"/>
      <c r="F43" s="17"/>
      <c r="G43" s="17"/>
      <c r="H43" s="17"/>
      <c r="I43" s="17"/>
      <c r="J43" s="17"/>
      <c r="K43" s="17"/>
    </row>
    <row r="44" spans="3:11" ht="12.75">
      <c r="C44" s="17"/>
      <c r="D44" s="17"/>
      <c r="E44" s="17"/>
      <c r="F44" s="17"/>
      <c r="G44" s="17"/>
      <c r="H44" s="17"/>
      <c r="I44" s="17"/>
      <c r="J44" s="17"/>
      <c r="K44" s="17"/>
    </row>
    <row r="45" spans="3:11" ht="12.75">
      <c r="C45" s="17"/>
      <c r="D45" s="17"/>
      <c r="E45" s="17"/>
      <c r="F45" s="17"/>
      <c r="G45" s="17"/>
      <c r="H45" s="17"/>
      <c r="I45" s="17"/>
      <c r="J45" s="17"/>
      <c r="K45" s="17"/>
    </row>
    <row r="46" spans="3:11" ht="12.75">
      <c r="C46" s="17"/>
      <c r="D46" s="17"/>
      <c r="E46" s="17"/>
      <c r="F46" s="17"/>
      <c r="G46" s="17"/>
      <c r="H46" s="17"/>
      <c r="I46" s="17"/>
      <c r="J46" s="17"/>
      <c r="K46" s="17"/>
    </row>
    <row r="47" spans="3:11" ht="12.75">
      <c r="C47" s="17"/>
      <c r="D47" s="17"/>
      <c r="E47" s="17"/>
      <c r="F47" s="17"/>
      <c r="G47" s="17"/>
      <c r="H47" s="17"/>
      <c r="I47" s="17"/>
      <c r="J47" s="17"/>
      <c r="K47" s="17"/>
    </row>
    <row r="48" spans="3:11" ht="12.75">
      <c r="C48" s="17"/>
      <c r="D48" s="17"/>
      <c r="E48" s="17"/>
      <c r="F48" s="17"/>
      <c r="G48" s="17"/>
      <c r="H48" s="17"/>
      <c r="I48" s="17"/>
      <c r="J48" s="17"/>
      <c r="K48" s="17"/>
    </row>
    <row r="49" spans="3:11" ht="12.75">
      <c r="C49" s="17"/>
      <c r="D49" s="17"/>
      <c r="E49" s="17"/>
      <c r="F49" s="17"/>
      <c r="G49" s="17"/>
      <c r="H49" s="17"/>
      <c r="I49" s="17"/>
      <c r="J49" s="17"/>
      <c r="K49" s="17"/>
    </row>
    <row r="50" spans="3:11" ht="12.75">
      <c r="C50" s="17"/>
      <c r="D50" s="17"/>
      <c r="E50" s="17"/>
      <c r="F50" s="17"/>
      <c r="G50" s="17"/>
      <c r="H50" s="17"/>
      <c r="I50" s="17"/>
      <c r="J50" s="17"/>
      <c r="K50" s="17"/>
    </row>
    <row r="51" spans="3:11" ht="12.75">
      <c r="C51" s="17"/>
      <c r="D51" s="17"/>
      <c r="E51" s="17"/>
      <c r="F51" s="17"/>
      <c r="G51" s="17"/>
      <c r="H51" s="17"/>
      <c r="I51" s="17"/>
      <c r="J51" s="17"/>
      <c r="K51" s="17"/>
    </row>
    <row r="52" spans="3:11" ht="12.75">
      <c r="C52" s="17"/>
      <c r="D52" s="17"/>
      <c r="E52" s="17"/>
      <c r="F52" s="17"/>
      <c r="G52" s="17"/>
      <c r="H52" s="17"/>
      <c r="I52" s="17"/>
      <c r="J52" s="17"/>
      <c r="K52" s="17"/>
    </row>
    <row r="53" spans="3:11" ht="12.75">
      <c r="C53" s="17"/>
      <c r="D53" s="17"/>
      <c r="E53" s="17"/>
      <c r="F53" s="17"/>
      <c r="G53" s="17"/>
      <c r="H53" s="17"/>
      <c r="I53" s="17"/>
      <c r="J53" s="17"/>
      <c r="K53" s="17"/>
    </row>
    <row r="54" spans="3:11" ht="12.75">
      <c r="C54" s="17"/>
      <c r="D54" s="17"/>
      <c r="E54" s="17"/>
      <c r="F54" s="17"/>
      <c r="G54" s="17"/>
      <c r="H54" s="17"/>
      <c r="I54" s="17"/>
      <c r="J54" s="17"/>
      <c r="K54" s="17"/>
    </row>
    <row r="55" spans="3:11" ht="12.75">
      <c r="C55" s="17"/>
      <c r="D55" s="17"/>
      <c r="E55" s="17"/>
      <c r="F55" s="17"/>
      <c r="G55" s="17"/>
      <c r="H55" s="17"/>
      <c r="I55" s="17"/>
      <c r="J55" s="17"/>
      <c r="K55" s="17"/>
    </row>
    <row r="56" spans="3:11" ht="12.75">
      <c r="C56" s="17"/>
      <c r="D56" s="17"/>
      <c r="E56" s="17"/>
      <c r="F56" s="17"/>
      <c r="G56" s="17"/>
      <c r="H56" s="17"/>
      <c r="I56" s="17"/>
      <c r="J56" s="17"/>
      <c r="K56" s="17"/>
    </row>
    <row r="57" spans="3:11" ht="12.75">
      <c r="C57" s="17"/>
      <c r="D57" s="17"/>
      <c r="E57" s="17"/>
      <c r="F57" s="17"/>
      <c r="G57" s="17"/>
      <c r="H57" s="17"/>
      <c r="I57" s="17"/>
      <c r="J57" s="17"/>
      <c r="K57" s="17"/>
    </row>
    <row r="58" spans="3:11" ht="12.75">
      <c r="C58" s="17"/>
      <c r="D58" s="17"/>
      <c r="E58" s="17"/>
      <c r="F58" s="17"/>
      <c r="G58" s="17"/>
      <c r="H58" s="17"/>
      <c r="I58" s="17"/>
      <c r="J58" s="17"/>
      <c r="K58" s="17"/>
    </row>
    <row r="59" spans="3:11" ht="12.75">
      <c r="C59" s="17"/>
      <c r="D59" s="17"/>
      <c r="E59" s="17"/>
      <c r="F59" s="17"/>
      <c r="G59" s="17"/>
      <c r="H59" s="17"/>
      <c r="I59" s="17"/>
      <c r="J59" s="17"/>
      <c r="K59" s="17"/>
    </row>
    <row r="60" spans="3:11" ht="12.75">
      <c r="C60" s="17"/>
      <c r="D60" s="17"/>
      <c r="E60" s="17"/>
      <c r="F60" s="17"/>
      <c r="G60" s="17"/>
      <c r="H60" s="17"/>
      <c r="I60" s="17"/>
      <c r="J60" s="17"/>
      <c r="K60" s="17"/>
    </row>
    <row r="61" spans="3:11" ht="12.75">
      <c r="C61" s="17"/>
      <c r="D61" s="17"/>
      <c r="E61" s="17"/>
      <c r="F61" s="17"/>
      <c r="G61" s="17"/>
      <c r="H61" s="17"/>
      <c r="I61" s="17"/>
      <c r="J61" s="17"/>
      <c r="K61" s="17"/>
    </row>
    <row r="62" spans="3:11" ht="12.75">
      <c r="C62" s="17"/>
      <c r="D62" s="17"/>
      <c r="E62" s="17"/>
      <c r="F62" s="17"/>
      <c r="G62" s="17"/>
      <c r="H62" s="17"/>
      <c r="I62" s="17"/>
      <c r="J62" s="17"/>
      <c r="K62" s="17"/>
    </row>
    <row r="63" spans="3:11" ht="12.75">
      <c r="C63" s="17"/>
      <c r="D63" s="17"/>
      <c r="E63" s="17"/>
      <c r="F63" s="17"/>
      <c r="G63" s="17"/>
      <c r="H63" s="17"/>
      <c r="I63" s="17"/>
      <c r="J63" s="17"/>
      <c r="K63" s="17"/>
    </row>
    <row r="64" spans="3:11" ht="12.75">
      <c r="C64" s="17"/>
      <c r="D64" s="17"/>
      <c r="E64" s="17"/>
      <c r="F64" s="17"/>
      <c r="G64" s="17"/>
      <c r="H64" s="17"/>
      <c r="I64" s="17"/>
      <c r="J64" s="17"/>
      <c r="K64" s="17"/>
    </row>
    <row r="65" spans="3:11" ht="12.75">
      <c r="C65" s="17"/>
      <c r="D65" s="17"/>
      <c r="E65" s="17"/>
      <c r="F65" s="17"/>
      <c r="G65" s="17"/>
      <c r="H65" s="17"/>
      <c r="I65" s="17"/>
      <c r="J65" s="17"/>
      <c r="K65" s="17"/>
    </row>
    <row r="66" spans="3:11" ht="12.75"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2.75">
      <c r="A67" s="5" t="s">
        <v>27</v>
      </c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2.75">
      <c r="A68" s="5" t="s">
        <v>28</v>
      </c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2.75">
      <c r="A69" s="5"/>
      <c r="C69" s="17"/>
      <c r="D69" s="17"/>
      <c r="E69" s="17"/>
      <c r="F69" s="17"/>
      <c r="G69" s="17"/>
      <c r="H69" s="17"/>
      <c r="I69" s="17"/>
      <c r="J69" s="17"/>
      <c r="K69" s="17"/>
    </row>
    <row r="70" spans="3:11" ht="12.75">
      <c r="C70" s="17"/>
      <c r="D70" s="17"/>
      <c r="E70" s="17"/>
      <c r="F70" s="17"/>
      <c r="G70" s="17"/>
      <c r="H70" s="17"/>
      <c r="I70" s="17"/>
      <c r="J70" s="17"/>
      <c r="K70" s="17"/>
    </row>
    <row r="71" spans="3:11" ht="12.75">
      <c r="C71" s="17"/>
      <c r="D71" s="17"/>
      <c r="E71" s="17"/>
      <c r="F71" s="17"/>
      <c r="G71" s="17"/>
      <c r="H71" s="17"/>
      <c r="I71" s="17"/>
      <c r="J71" s="17"/>
      <c r="K71" s="17"/>
    </row>
    <row r="72" spans="3:11" ht="12.75">
      <c r="C72" s="17"/>
      <c r="D72" s="17"/>
      <c r="E72" s="17"/>
      <c r="F72" s="17"/>
      <c r="G72" s="17"/>
      <c r="H72" s="17"/>
      <c r="I72" s="17"/>
      <c r="J72" s="17"/>
      <c r="K72" s="17"/>
    </row>
    <row r="73" spans="3:11" ht="12.75">
      <c r="C73" s="17"/>
      <c r="D73" s="17"/>
      <c r="E73" s="17"/>
      <c r="F73" s="17"/>
      <c r="G73" s="17"/>
      <c r="H73" s="17"/>
      <c r="I73" s="17"/>
      <c r="J73" s="17"/>
      <c r="K73" s="17"/>
    </row>
    <row r="74" spans="3:11" ht="12.75">
      <c r="C74" s="17"/>
      <c r="D74" s="17"/>
      <c r="E74" s="17"/>
      <c r="F74" s="17"/>
      <c r="G74" s="17"/>
      <c r="H74" s="17"/>
      <c r="I74" s="17"/>
      <c r="J74" s="17"/>
      <c r="K74" s="17"/>
    </row>
    <row r="75" spans="3:11" ht="12.75">
      <c r="C75" s="17"/>
      <c r="D75" s="17"/>
      <c r="E75" s="17"/>
      <c r="F75" s="17"/>
      <c r="G75" s="17"/>
      <c r="H75" s="17"/>
      <c r="I75" s="17"/>
      <c r="J75" s="17"/>
      <c r="K75" s="17"/>
    </row>
    <row r="76" spans="3:11" ht="12.75">
      <c r="C76" s="17"/>
      <c r="D76" s="17"/>
      <c r="E76" s="17"/>
      <c r="F76" s="17"/>
      <c r="G76" s="17"/>
      <c r="H76" s="17"/>
      <c r="I76" s="17"/>
      <c r="J76" s="17"/>
      <c r="K76" s="17"/>
    </row>
    <row r="77" spans="3:11" ht="12.75">
      <c r="C77" s="17"/>
      <c r="D77" s="17"/>
      <c r="E77" s="17"/>
      <c r="F77" s="17"/>
      <c r="G77" s="17"/>
      <c r="H77" s="17"/>
      <c r="I77" s="17"/>
      <c r="J77" s="17"/>
      <c r="K77" s="17"/>
    </row>
    <row r="78" spans="3:11" ht="12.75">
      <c r="C78" s="17"/>
      <c r="D78" s="17"/>
      <c r="E78" s="17"/>
      <c r="F78" s="17"/>
      <c r="G78" s="17"/>
      <c r="H78" s="17"/>
      <c r="I78" s="17"/>
      <c r="J78" s="17"/>
      <c r="K78" s="17"/>
    </row>
    <row r="79" spans="3:11" ht="12.75">
      <c r="C79" s="17"/>
      <c r="D79" s="17"/>
      <c r="E79" s="17"/>
      <c r="F79" s="17"/>
      <c r="G79" s="17"/>
      <c r="H79" s="17"/>
      <c r="I79" s="17"/>
      <c r="J79" s="17"/>
      <c r="K79" s="17"/>
    </row>
    <row r="80" spans="3:11" ht="12.75">
      <c r="C80" s="17"/>
      <c r="D80" s="17"/>
      <c r="E80" s="17"/>
      <c r="F80" s="17"/>
      <c r="G80" s="17"/>
      <c r="H80" s="17"/>
      <c r="I80" s="17"/>
      <c r="J80" s="17"/>
      <c r="K80" s="17"/>
    </row>
    <row r="81" spans="3:11" ht="12.75">
      <c r="C81" s="17"/>
      <c r="D81" s="17"/>
      <c r="E81" s="17"/>
      <c r="F81" s="17"/>
      <c r="G81" s="17"/>
      <c r="H81" s="17"/>
      <c r="I81" s="17"/>
      <c r="J81" s="17"/>
      <c r="K81" s="17"/>
    </row>
    <row r="82" spans="3:11" ht="12.75">
      <c r="C82" s="17"/>
      <c r="D82" s="17"/>
      <c r="E82" s="17"/>
      <c r="F82" s="17"/>
      <c r="G82" s="17"/>
      <c r="H82" s="17"/>
      <c r="I82" s="17"/>
      <c r="J82" s="17"/>
      <c r="K82" s="17"/>
    </row>
    <row r="83" spans="3:11" ht="12.75">
      <c r="C83" s="17"/>
      <c r="D83" s="17"/>
      <c r="E83" s="17"/>
      <c r="F83" s="17"/>
      <c r="G83" s="17"/>
      <c r="H83" s="17"/>
      <c r="I83" s="17"/>
      <c r="J83" s="17"/>
      <c r="K83" s="17"/>
    </row>
    <row r="84" spans="3:11" ht="12.75">
      <c r="C84" s="17"/>
      <c r="D84" s="17"/>
      <c r="E84" s="17"/>
      <c r="F84" s="17"/>
      <c r="G84" s="17"/>
      <c r="H84" s="17"/>
      <c r="I84" s="17"/>
      <c r="J84" s="17"/>
      <c r="K84" s="17"/>
    </row>
    <row r="85" spans="3:11" ht="12.75">
      <c r="C85" s="17"/>
      <c r="D85" s="17"/>
      <c r="E85" s="17"/>
      <c r="F85" s="17"/>
      <c r="G85" s="17"/>
      <c r="H85" s="17"/>
      <c r="I85" s="17"/>
      <c r="J85" s="17"/>
      <c r="K85" s="17"/>
    </row>
    <row r="86" spans="3:11" ht="12.75">
      <c r="C86" s="17"/>
      <c r="D86" s="17"/>
      <c r="E86" s="17"/>
      <c r="F86" s="17"/>
      <c r="G86" s="17"/>
      <c r="H86" s="17"/>
      <c r="I86" s="17"/>
      <c r="J86" s="17"/>
      <c r="K86" s="17"/>
    </row>
    <row r="87" spans="3:11" ht="12.75">
      <c r="C87" s="17"/>
      <c r="D87" s="17"/>
      <c r="E87" s="17"/>
      <c r="F87" s="17"/>
      <c r="G87" s="17"/>
      <c r="H87" s="17"/>
      <c r="I87" s="17"/>
      <c r="J87" s="17"/>
      <c r="K87" s="17"/>
    </row>
    <row r="88" spans="3:11" ht="12.75">
      <c r="C88" s="17"/>
      <c r="D88" s="17"/>
      <c r="E88" s="17"/>
      <c r="F88" s="17"/>
      <c r="G88" s="17"/>
      <c r="H88" s="17"/>
      <c r="I88" s="17"/>
      <c r="J88" s="17"/>
      <c r="K88" s="17"/>
    </row>
    <row r="89" spans="3:11" ht="12.75">
      <c r="C89" s="17"/>
      <c r="D89" s="17"/>
      <c r="E89" s="17"/>
      <c r="F89" s="17"/>
      <c r="G89" s="17"/>
      <c r="H89" s="17"/>
      <c r="I89" s="17"/>
      <c r="J89" s="17"/>
      <c r="K89" s="17"/>
    </row>
    <row r="90" spans="3:11" ht="12.75">
      <c r="C90" s="17"/>
      <c r="D90" s="17"/>
      <c r="E90" s="17"/>
      <c r="F90" s="17"/>
      <c r="G90" s="17"/>
      <c r="H90" s="17"/>
      <c r="I90" s="17"/>
      <c r="J90" s="17"/>
      <c r="K90" s="17"/>
    </row>
    <row r="91" spans="3:11" ht="12.75">
      <c r="C91" s="17"/>
      <c r="D91" s="17"/>
      <c r="E91" s="17"/>
      <c r="F91" s="17"/>
      <c r="G91" s="17"/>
      <c r="H91" s="17"/>
      <c r="I91" s="17"/>
      <c r="J91" s="17"/>
      <c r="K91" s="17"/>
    </row>
    <row r="92" spans="3:11" ht="12.75">
      <c r="C92" s="17"/>
      <c r="D92" s="17"/>
      <c r="E92" s="17"/>
      <c r="F92" s="17"/>
      <c r="G92" s="17"/>
      <c r="H92" s="17"/>
      <c r="I92" s="17"/>
      <c r="J92" s="17"/>
      <c r="K92" s="17"/>
    </row>
    <row r="93" spans="3:11" ht="12.75">
      <c r="C93" s="17"/>
      <c r="D93" s="17"/>
      <c r="E93" s="17"/>
      <c r="F93" s="17"/>
      <c r="G93" s="17"/>
      <c r="H93" s="17"/>
      <c r="I93" s="17"/>
      <c r="J93" s="17"/>
      <c r="K93" s="17"/>
    </row>
    <row r="94" spans="3:11" ht="12.75">
      <c r="C94" s="17"/>
      <c r="D94" s="17"/>
      <c r="E94" s="17"/>
      <c r="F94" s="17"/>
      <c r="G94" s="17"/>
      <c r="H94" s="17"/>
      <c r="I94" s="17"/>
      <c r="J94" s="17"/>
      <c r="K94" s="17"/>
    </row>
    <row r="95" spans="3:11" ht="12.75">
      <c r="C95" s="17"/>
      <c r="D95" s="17"/>
      <c r="E95" s="17"/>
      <c r="F95" s="17"/>
      <c r="G95" s="17"/>
      <c r="H95" s="17"/>
      <c r="I95" s="17"/>
      <c r="J95" s="17"/>
      <c r="K95" s="17"/>
    </row>
    <row r="96" spans="3:11" ht="12.75">
      <c r="C96" s="17"/>
      <c r="D96" s="17"/>
      <c r="E96" s="17"/>
      <c r="F96" s="17"/>
      <c r="G96" s="17"/>
      <c r="H96" s="17"/>
      <c r="I96" s="17"/>
      <c r="J96" s="17"/>
      <c r="K96" s="17"/>
    </row>
    <row r="97" spans="3:11" ht="12.75">
      <c r="C97" s="17"/>
      <c r="D97" s="17"/>
      <c r="E97" s="17"/>
      <c r="F97" s="17"/>
      <c r="G97" s="17"/>
      <c r="H97" s="17"/>
      <c r="I97" s="17"/>
      <c r="J97" s="17"/>
      <c r="K97" s="17"/>
    </row>
    <row r="98" spans="3:11" ht="12.75">
      <c r="C98" s="17"/>
      <c r="D98" s="17"/>
      <c r="E98" s="17"/>
      <c r="F98" s="17"/>
      <c r="G98" s="17"/>
      <c r="H98" s="17"/>
      <c r="I98" s="17"/>
      <c r="J98" s="17"/>
      <c r="K98" s="17"/>
    </row>
    <row r="99" spans="3:11" ht="12.75">
      <c r="C99" s="17"/>
      <c r="D99" s="17"/>
      <c r="E99" s="17"/>
      <c r="F99" s="17"/>
      <c r="G99" s="17"/>
      <c r="H99" s="17"/>
      <c r="I99" s="17"/>
      <c r="J99" s="17"/>
      <c r="K99" s="17"/>
    </row>
    <row r="100" spans="3:11" ht="12.75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ht="12.75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ht="12.75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ht="12.75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ht="12.75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ht="12.75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ht="12.75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ht="12.75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ht="12.75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ht="12.75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ht="12.75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ht="12.75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ht="12.75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ht="12.75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ht="12.75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ht="12.75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ht="12.75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ht="12.75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ht="12.75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ht="12.75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ht="12.75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ht="12.75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ht="12.75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ht="12.75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ht="12.75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ht="12.75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ht="12.75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ht="12.75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ht="12.75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ht="12.75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ht="12.75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ht="12.75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ht="12.75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ht="12.75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ht="12.75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ht="12.75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ht="12.75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ht="12.75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ht="12.75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ht="12.75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ht="12.75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ht="12.75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ht="12.75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ht="12.75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ht="12.75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ht="12.75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ht="12.75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ht="12.75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ht="12.75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ht="12.75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ht="12.75">
      <c r="C150" s="17"/>
      <c r="D150" s="17"/>
      <c r="E150" s="17"/>
      <c r="F150" s="17"/>
      <c r="G150" s="17"/>
      <c r="H150" s="17"/>
      <c r="I150" s="17"/>
      <c r="J150" s="17"/>
      <c r="K150" s="17"/>
    </row>
  </sheetData>
  <mergeCells count="2">
    <mergeCell ref="C9:K9"/>
    <mergeCell ref="E10:G10"/>
  </mergeCells>
  <printOptions/>
  <pageMargins left="0.5" right="0.5" top="0.5" bottom="0.14444444444444443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S75"/>
  <sheetViews>
    <sheetView workbookViewId="0" topLeftCell="A13">
      <selection activeCell="F26" sqref="F26"/>
    </sheetView>
  </sheetViews>
  <sheetFormatPr defaultColWidth="9.140625" defaultRowHeight="12.75"/>
  <cols>
    <col min="1" max="1" width="31.7109375" style="2" customWidth="1"/>
    <col min="2" max="2" width="11.28125" style="18" customWidth="1"/>
    <col min="3" max="3" width="3.00390625" style="18" customWidth="1"/>
    <col min="4" max="4" width="13.28125" style="18" customWidth="1"/>
    <col min="5" max="5" width="3.00390625" style="18" customWidth="1"/>
    <col min="6" max="6" width="12.00390625" style="18" customWidth="1"/>
    <col min="7" max="7" width="2.7109375" style="18" customWidth="1"/>
    <col min="8" max="8" width="14.00390625" style="2" customWidth="1"/>
    <col min="9" max="9" width="8.8515625" style="2" customWidth="1"/>
  </cols>
  <sheetData>
    <row r="1" ht="15.75">
      <c r="A1" s="1" t="s">
        <v>0</v>
      </c>
    </row>
    <row r="2" ht="12.75">
      <c r="A2" s="2" t="s">
        <v>1</v>
      </c>
    </row>
    <row r="3" spans="1:8" ht="12.75">
      <c r="A3" s="3" t="s">
        <v>43</v>
      </c>
      <c r="B3" s="40"/>
      <c r="C3" s="40"/>
      <c r="D3" s="40"/>
      <c r="E3" s="40"/>
      <c r="F3" s="40"/>
      <c r="G3" s="40"/>
      <c r="H3" s="3"/>
    </row>
    <row r="4" ht="12.75">
      <c r="A4" s="5"/>
    </row>
    <row r="5" ht="12.75">
      <c r="A5" s="6" t="s">
        <v>44</v>
      </c>
    </row>
    <row r="6" ht="12.75">
      <c r="A6" s="6"/>
    </row>
    <row r="8" spans="1:19" ht="15.75" customHeight="1">
      <c r="A8" s="19"/>
      <c r="B8" s="72" t="s">
        <v>45</v>
      </c>
      <c r="C8" s="72"/>
      <c r="D8" s="72"/>
      <c r="E8" s="19"/>
      <c r="F8" s="72" t="s">
        <v>46</v>
      </c>
      <c r="G8" s="72"/>
      <c r="H8" s="72"/>
      <c r="I8" s="20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47</v>
      </c>
      <c r="C9" s="19"/>
      <c r="D9" s="19" t="s">
        <v>48</v>
      </c>
      <c r="E9" s="19"/>
      <c r="F9" s="19" t="s">
        <v>47</v>
      </c>
      <c r="G9" s="19"/>
      <c r="H9" s="19" t="s">
        <v>48</v>
      </c>
      <c r="I9" s="20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49</v>
      </c>
      <c r="C10" s="19"/>
      <c r="D10" s="19" t="s">
        <v>50</v>
      </c>
      <c r="E10" s="19"/>
      <c r="F10" s="19" t="s">
        <v>49</v>
      </c>
      <c r="G10" s="19"/>
      <c r="H10" s="19" t="s">
        <v>50</v>
      </c>
      <c r="I10" s="20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51</v>
      </c>
      <c r="C11" s="19"/>
      <c r="D11" s="19" t="s">
        <v>51</v>
      </c>
      <c r="E11" s="19"/>
      <c r="F11" s="19" t="s">
        <v>52</v>
      </c>
      <c r="G11" s="19"/>
      <c r="H11" s="19" t="s">
        <v>53</v>
      </c>
      <c r="I11" s="20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30</v>
      </c>
      <c r="C12" s="19"/>
      <c r="D12" s="19" t="s">
        <v>54</v>
      </c>
      <c r="E12" s="19"/>
      <c r="F12" s="19" t="s">
        <v>30</v>
      </c>
      <c r="G12" s="19"/>
      <c r="H12" s="19" t="s">
        <v>54</v>
      </c>
      <c r="I12" s="20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1"/>
      <c r="B13" s="22" t="s">
        <v>31</v>
      </c>
      <c r="C13" s="22"/>
      <c r="D13" s="22" t="s">
        <v>17</v>
      </c>
      <c r="E13" s="22"/>
      <c r="F13" s="22" t="s">
        <v>17</v>
      </c>
      <c r="G13" s="22"/>
      <c r="H13" s="23" t="s">
        <v>31</v>
      </c>
      <c r="I13" s="41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4"/>
      <c r="B14" s="25"/>
      <c r="C14" s="25"/>
      <c r="D14" s="25"/>
      <c r="E14" s="25"/>
      <c r="F14" s="25"/>
      <c r="G14" s="25"/>
      <c r="H14" s="25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6" t="s">
        <v>32</v>
      </c>
      <c r="B15" s="42">
        <v>35828</v>
      </c>
      <c r="C15" s="42"/>
      <c r="D15" s="42">
        <v>42745</v>
      </c>
      <c r="E15" s="42"/>
      <c r="F15" s="42">
        <v>67465</v>
      </c>
      <c r="G15" s="42"/>
      <c r="H15" s="42">
        <v>85096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33</v>
      </c>
      <c r="B16" s="43">
        <v>-22352</v>
      </c>
      <c r="C16" s="42"/>
      <c r="D16" s="43">
        <v>-25157</v>
      </c>
      <c r="E16" s="42"/>
      <c r="F16" s="43">
        <v>-42746</v>
      </c>
      <c r="G16" s="42"/>
      <c r="H16" s="43">
        <v>-53923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29" t="s">
        <v>34</v>
      </c>
      <c r="B17" s="44">
        <f>SUM(B15:B16)</f>
        <v>13476</v>
      </c>
      <c r="C17" s="44"/>
      <c r="D17" s="44">
        <f>SUM(D15:D16)</f>
        <v>17588</v>
      </c>
      <c r="E17" s="44"/>
      <c r="F17" s="44">
        <f>SUM(F15:F16)</f>
        <v>24719</v>
      </c>
      <c r="G17" s="45"/>
      <c r="H17" s="44">
        <f>SUM(H15:H16)</f>
        <v>31173</v>
      </c>
    </row>
    <row r="18" spans="1:8" ht="12.75">
      <c r="A18" s="31"/>
      <c r="B18" s="46"/>
      <c r="C18" s="46"/>
      <c r="D18" s="46"/>
      <c r="E18" s="46"/>
      <c r="F18" s="46"/>
      <c r="G18" s="46"/>
      <c r="H18" s="46"/>
    </row>
    <row r="19" spans="1:8" ht="12.75">
      <c r="A19" s="2" t="s">
        <v>35</v>
      </c>
      <c r="B19" s="42">
        <v>413</v>
      </c>
      <c r="C19" s="42"/>
      <c r="D19" s="42">
        <f>154</f>
        <v>154</v>
      </c>
      <c r="E19" s="42"/>
      <c r="F19" s="42">
        <v>896</v>
      </c>
      <c r="G19" s="42"/>
      <c r="H19" s="42">
        <v>225</v>
      </c>
    </row>
    <row r="20" spans="1:8" ht="12.75">
      <c r="A20" s="2" t="s">
        <v>36</v>
      </c>
      <c r="B20" s="42">
        <f>-1074-1173-322-334</f>
        <v>-2903</v>
      </c>
      <c r="C20" s="42"/>
      <c r="D20" s="42">
        <f>-1153-1059-268-337</f>
        <v>-2817</v>
      </c>
      <c r="E20" s="42"/>
      <c r="F20" s="42">
        <f>-2228-3130-1331-483</f>
        <v>-7172</v>
      </c>
      <c r="G20" s="42"/>
      <c r="H20" s="42">
        <f>-2363-2936-1016-538</f>
        <v>-6853</v>
      </c>
    </row>
    <row r="21" spans="1:8" ht="12.75">
      <c r="A21" s="2" t="s">
        <v>37</v>
      </c>
      <c r="B21" s="42">
        <f>-2180</f>
        <v>-2180</v>
      </c>
      <c r="C21" s="42"/>
      <c r="D21" s="42">
        <f>-1933</f>
        <v>-1933</v>
      </c>
      <c r="E21" s="42"/>
      <c r="F21" s="42">
        <f>-4272</f>
        <v>-4272</v>
      </c>
      <c r="G21" s="42"/>
      <c r="H21" s="42">
        <f>-3841</f>
        <v>-3841</v>
      </c>
    </row>
    <row r="22" spans="1:8" ht="12.75">
      <c r="A22" s="2" t="s">
        <v>38</v>
      </c>
      <c r="B22" s="42">
        <f>-1153-94</f>
        <v>-1247</v>
      </c>
      <c r="C22" s="42"/>
      <c r="D22" s="42">
        <f>-339-974</f>
        <v>-1313</v>
      </c>
      <c r="E22" s="42"/>
      <c r="F22" s="42">
        <f>-2307-116</f>
        <v>-2423</v>
      </c>
      <c r="G22" s="42"/>
      <c r="H22" s="42">
        <f>-776-1935</f>
        <v>-2711</v>
      </c>
    </row>
    <row r="23" spans="1:8" ht="12.75">
      <c r="A23" s="2" t="s">
        <v>39</v>
      </c>
      <c r="B23" s="43">
        <v>-123</v>
      </c>
      <c r="C23" s="42"/>
      <c r="D23" s="43">
        <v>-267</v>
      </c>
      <c r="E23" s="42"/>
      <c r="F23" s="43">
        <f>-383</f>
        <v>-383</v>
      </c>
      <c r="G23" s="42"/>
      <c r="H23" s="43">
        <f>-818</f>
        <v>-818</v>
      </c>
    </row>
    <row r="24" spans="1:8" ht="12.75">
      <c r="A24" s="29" t="s">
        <v>40</v>
      </c>
      <c r="B24" s="42">
        <f>SUM(B17:B23)</f>
        <v>7436</v>
      </c>
      <c r="C24" s="42"/>
      <c r="D24" s="42">
        <f>SUM(D17:D23)</f>
        <v>11412</v>
      </c>
      <c r="E24" s="42"/>
      <c r="F24" s="42">
        <f>SUM(F17:F23)</f>
        <v>11365</v>
      </c>
      <c r="G24" s="42"/>
      <c r="H24" s="42">
        <f>SUM(H17:H23)</f>
        <v>17175</v>
      </c>
    </row>
    <row r="25" spans="2:8" ht="12.75">
      <c r="B25" s="42"/>
      <c r="C25" s="42"/>
      <c r="D25" s="42"/>
      <c r="E25" s="42"/>
      <c r="F25" s="42"/>
      <c r="G25" s="42"/>
      <c r="H25" s="42"/>
    </row>
    <row r="26" spans="1:8" ht="12.75">
      <c r="A26" s="2" t="s">
        <v>41</v>
      </c>
      <c r="B26" s="42">
        <v>-1823</v>
      </c>
      <c r="C26" s="42"/>
      <c r="D26" s="42">
        <v>-2605</v>
      </c>
      <c r="E26" s="42"/>
      <c r="F26" s="42">
        <f>-2878</f>
        <v>-2878</v>
      </c>
      <c r="G26" s="42"/>
      <c r="H26" s="42">
        <v>-3865</v>
      </c>
    </row>
    <row r="27" spans="2:8" ht="12.75">
      <c r="B27" s="42"/>
      <c r="C27" s="42"/>
      <c r="D27" s="42"/>
      <c r="E27" s="42"/>
      <c r="F27" s="42"/>
      <c r="G27" s="42"/>
      <c r="H27" s="42"/>
    </row>
    <row r="28" spans="1:8" ht="12.75">
      <c r="A28" s="29" t="s">
        <v>42</v>
      </c>
      <c r="B28" s="47">
        <f>B24+B26</f>
        <v>5613</v>
      </c>
      <c r="C28" s="42"/>
      <c r="D28" s="47">
        <f>D24+D26</f>
        <v>8807</v>
      </c>
      <c r="E28" s="42"/>
      <c r="F28" s="47">
        <f>F24+F26</f>
        <v>8487</v>
      </c>
      <c r="G28" s="42"/>
      <c r="H28" s="47">
        <f>H24+H26</f>
        <v>13310</v>
      </c>
    </row>
    <row r="29" spans="2:8" ht="12.75">
      <c r="B29" s="42"/>
      <c r="C29" s="42"/>
      <c r="D29" s="42"/>
      <c r="E29" s="42"/>
      <c r="F29" s="42"/>
      <c r="G29" s="42"/>
      <c r="H29" s="42"/>
    </row>
    <row r="30" spans="2:8" ht="12.75">
      <c r="B30" s="42"/>
      <c r="C30" s="42"/>
      <c r="D30" s="42"/>
      <c r="E30" s="42"/>
      <c r="F30" s="42"/>
      <c r="G30" s="42"/>
      <c r="H30" s="42"/>
    </row>
    <row r="31" spans="2:8" ht="12.75">
      <c r="B31" s="42"/>
      <c r="C31" s="42"/>
      <c r="D31" s="42"/>
      <c r="E31" s="42"/>
      <c r="F31" s="42"/>
      <c r="G31" s="42"/>
      <c r="H31" s="42"/>
    </row>
    <row r="32" spans="2:8" ht="12.75">
      <c r="B32" s="42"/>
      <c r="C32" s="42"/>
      <c r="D32" s="42"/>
      <c r="E32" s="42"/>
      <c r="F32" s="42"/>
      <c r="G32" s="42"/>
      <c r="H32" s="42"/>
    </row>
    <row r="33" spans="1:8" ht="12.75">
      <c r="A33" s="5" t="s">
        <v>55</v>
      </c>
      <c r="B33" s="42"/>
      <c r="C33" s="42"/>
      <c r="D33" s="42"/>
      <c r="E33" s="42"/>
      <c r="F33" s="42"/>
      <c r="G33" s="42"/>
      <c r="H33" s="42"/>
    </row>
    <row r="34" spans="1:8" ht="12.75">
      <c r="A34" s="5" t="s">
        <v>56</v>
      </c>
      <c r="B34" s="48">
        <f>B28</f>
        <v>5613</v>
      </c>
      <c r="C34" s="42"/>
      <c r="D34" s="48">
        <f>D28</f>
        <v>8807</v>
      </c>
      <c r="E34" s="42"/>
      <c r="F34" s="48">
        <f>F28</f>
        <v>8487</v>
      </c>
      <c r="G34" s="42"/>
      <c r="H34" s="48">
        <f>H28</f>
        <v>13310</v>
      </c>
    </row>
    <row r="35" spans="1:8" ht="12.75">
      <c r="A35" s="5"/>
      <c r="B35" s="42"/>
      <c r="C35" s="42"/>
      <c r="D35" s="42"/>
      <c r="E35" s="42"/>
      <c r="F35" s="42"/>
      <c r="G35" s="42"/>
      <c r="H35" s="42"/>
    </row>
    <row r="36" spans="1:8" ht="12.75">
      <c r="A36" s="5"/>
      <c r="B36" s="42"/>
      <c r="C36" s="42"/>
      <c r="D36" s="42"/>
      <c r="E36" s="42"/>
      <c r="F36" s="42"/>
      <c r="G36" s="42"/>
      <c r="H36" s="42"/>
    </row>
    <row r="37" spans="1:8" ht="12.75">
      <c r="A37" s="5"/>
      <c r="B37" s="42"/>
      <c r="C37" s="42"/>
      <c r="D37" s="42"/>
      <c r="E37" s="42"/>
      <c r="F37" s="42"/>
      <c r="G37" s="42"/>
      <c r="H37" s="42"/>
    </row>
    <row r="38" spans="1:8" ht="12.75">
      <c r="A38" s="5" t="s">
        <v>57</v>
      </c>
      <c r="B38" s="49">
        <f>(B34/132000)*100</f>
        <v>4.252272727272728</v>
      </c>
      <c r="C38" s="50"/>
      <c r="D38" s="49">
        <f>(D34/132000)*100</f>
        <v>6.671969696969697</v>
      </c>
      <c r="E38" s="50"/>
      <c r="F38" s="49">
        <f>(F34/132000)*100</f>
        <v>6.429545454545455</v>
      </c>
      <c r="G38" s="50"/>
      <c r="H38" s="49">
        <f>(H34/132000)*100</f>
        <v>10.083333333333332</v>
      </c>
    </row>
    <row r="39" spans="1:8" ht="12.75">
      <c r="A39" s="5"/>
      <c r="B39" s="27"/>
      <c r="C39" s="27"/>
      <c r="D39" s="27"/>
      <c r="E39" s="27"/>
      <c r="F39" s="27"/>
      <c r="H39" s="36"/>
    </row>
    <row r="40" spans="1:8" ht="12.75">
      <c r="A40" s="5"/>
      <c r="B40" s="27"/>
      <c r="C40" s="27"/>
      <c r="D40" s="27"/>
      <c r="E40" s="27"/>
      <c r="F40" s="27"/>
      <c r="H40" s="36"/>
    </row>
    <row r="41" spans="1:8" ht="12.75">
      <c r="A41" s="5"/>
      <c r="B41" s="27"/>
      <c r="C41" s="27"/>
      <c r="D41" s="27"/>
      <c r="E41" s="27"/>
      <c r="F41" s="27"/>
      <c r="H41" s="36"/>
    </row>
    <row r="42" spans="1:8" ht="12.75">
      <c r="A42" s="5"/>
      <c r="B42" s="27"/>
      <c r="C42" s="27"/>
      <c r="D42" s="27"/>
      <c r="E42" s="27"/>
      <c r="F42" s="27"/>
      <c r="H42" s="36"/>
    </row>
    <row r="43" spans="1:8" ht="12.75">
      <c r="A43" s="5"/>
      <c r="B43" s="27"/>
      <c r="C43" s="27"/>
      <c r="D43" s="27"/>
      <c r="E43" s="27"/>
      <c r="F43" s="27"/>
      <c r="H43" s="36"/>
    </row>
    <row r="44" spans="1:8" ht="12.75">
      <c r="A44" s="5"/>
      <c r="B44" s="27"/>
      <c r="C44" s="27"/>
      <c r="D44" s="27"/>
      <c r="E44" s="27"/>
      <c r="F44" s="27"/>
      <c r="H44" s="36"/>
    </row>
    <row r="45" spans="1:8" ht="12.75">
      <c r="A45" s="5"/>
      <c r="B45" s="27"/>
      <c r="C45" s="27"/>
      <c r="D45" s="27"/>
      <c r="E45" s="27"/>
      <c r="F45" s="27"/>
      <c r="H45" s="36"/>
    </row>
    <row r="46" spans="1:8" ht="12.75">
      <c r="A46" s="5"/>
      <c r="B46" s="27"/>
      <c r="C46" s="27"/>
      <c r="D46" s="27"/>
      <c r="E46" s="27"/>
      <c r="F46" s="27"/>
      <c r="H46" s="36"/>
    </row>
    <row r="47" spans="1:8" ht="12.75">
      <c r="A47" s="5"/>
      <c r="B47" s="27"/>
      <c r="C47" s="27"/>
      <c r="D47" s="27"/>
      <c r="E47" s="27"/>
      <c r="F47" s="27"/>
      <c r="H47" s="36"/>
    </row>
    <row r="48" spans="1:8" ht="12.75">
      <c r="A48" s="5"/>
      <c r="B48" s="27"/>
      <c r="C48" s="27"/>
      <c r="D48" s="27"/>
      <c r="E48" s="27"/>
      <c r="F48" s="27"/>
      <c r="H48" s="36"/>
    </row>
    <row r="49" spans="1:8" ht="12.75">
      <c r="A49" s="5"/>
      <c r="B49" s="27"/>
      <c r="C49" s="27"/>
      <c r="D49" s="27"/>
      <c r="E49" s="27"/>
      <c r="F49" s="27"/>
      <c r="H49" s="36"/>
    </row>
    <row r="50" spans="1:8" ht="12.75">
      <c r="A50" s="5"/>
      <c r="B50" s="27"/>
      <c r="C50" s="27"/>
      <c r="D50" s="27"/>
      <c r="E50" s="27"/>
      <c r="F50" s="27"/>
      <c r="H50" s="36"/>
    </row>
    <row r="51" spans="1:8" ht="12.75">
      <c r="A51" s="5"/>
      <c r="B51" s="27"/>
      <c r="C51" s="27"/>
      <c r="D51" s="27"/>
      <c r="E51" s="27"/>
      <c r="F51" s="27"/>
      <c r="H51" s="36"/>
    </row>
    <row r="52" spans="1:8" ht="12.75">
      <c r="A52" s="5"/>
      <c r="B52" s="27"/>
      <c r="C52" s="27"/>
      <c r="D52" s="27"/>
      <c r="E52" s="27"/>
      <c r="F52" s="27"/>
      <c r="H52" s="36"/>
    </row>
    <row r="53" spans="1:8" ht="12.75">
      <c r="A53" s="5"/>
      <c r="B53" s="27"/>
      <c r="C53" s="27"/>
      <c r="D53" s="27"/>
      <c r="E53" s="27"/>
      <c r="F53" s="27"/>
      <c r="H53" s="36"/>
    </row>
    <row r="54" spans="1:8" ht="12.75">
      <c r="A54" s="5"/>
      <c r="B54" s="27"/>
      <c r="C54" s="27"/>
      <c r="D54" s="27"/>
      <c r="E54" s="27"/>
      <c r="F54" s="27"/>
      <c r="H54" s="36"/>
    </row>
    <row r="55" spans="1:8" ht="12.75">
      <c r="A55" s="5"/>
      <c r="B55" s="27"/>
      <c r="C55" s="27"/>
      <c r="D55" s="27"/>
      <c r="E55" s="27"/>
      <c r="F55" s="27"/>
      <c r="H55" s="36"/>
    </row>
    <row r="56" spans="1:8" ht="12.75">
      <c r="A56" s="6"/>
      <c r="B56" s="27"/>
      <c r="C56" s="27"/>
      <c r="D56" s="27"/>
      <c r="E56" s="27"/>
      <c r="F56" s="27"/>
      <c r="H56" s="36"/>
    </row>
    <row r="57" spans="1:8" ht="12.75">
      <c r="A57" s="5" t="s">
        <v>58</v>
      </c>
      <c r="B57" s="27"/>
      <c r="C57" s="27"/>
      <c r="D57" s="27"/>
      <c r="E57" s="27"/>
      <c r="F57" s="27"/>
      <c r="H57" s="36"/>
    </row>
    <row r="58" spans="1:8" ht="12.75">
      <c r="A58" s="5" t="s">
        <v>59</v>
      </c>
      <c r="B58" s="27"/>
      <c r="C58" s="27"/>
      <c r="D58" s="27"/>
      <c r="E58" s="27"/>
      <c r="F58" s="27"/>
      <c r="H58" s="36"/>
    </row>
    <row r="59" spans="1:8" ht="12.75">
      <c r="A59" s="5" t="s">
        <v>60</v>
      </c>
      <c r="B59" s="27"/>
      <c r="C59" s="27"/>
      <c r="D59" s="27"/>
      <c r="E59" s="27"/>
      <c r="F59" s="27"/>
      <c r="H59" s="36"/>
    </row>
    <row r="60" spans="1:8" ht="12.75">
      <c r="A60" s="5"/>
      <c r="B60" s="27"/>
      <c r="C60" s="27"/>
      <c r="D60" s="27"/>
      <c r="E60" s="27"/>
      <c r="F60" s="27"/>
      <c r="G60" s="35"/>
      <c r="H60" s="36"/>
    </row>
    <row r="61" spans="1:8" ht="12.75">
      <c r="A61" s="6"/>
      <c r="B61" s="27"/>
      <c r="C61" s="27"/>
      <c r="D61" s="27"/>
      <c r="E61" s="27"/>
      <c r="F61" s="27"/>
      <c r="H61" s="36"/>
    </row>
    <row r="62" spans="1:8" ht="15" customHeight="1">
      <c r="A62" s="5"/>
      <c r="B62" s="27"/>
      <c r="C62" s="27"/>
      <c r="D62" s="27"/>
      <c r="E62" s="27"/>
      <c r="F62" s="27"/>
      <c r="H62" s="36"/>
    </row>
    <row r="63" spans="1:8" ht="15" customHeight="1">
      <c r="A63" s="5"/>
      <c r="B63" s="27"/>
      <c r="C63" s="27"/>
      <c r="D63" s="27"/>
      <c r="E63" s="27"/>
      <c r="F63" s="27"/>
      <c r="H63" s="27"/>
    </row>
    <row r="64" spans="1:8" ht="12.75">
      <c r="A64" s="5"/>
      <c r="B64" s="27"/>
      <c r="C64" s="27"/>
      <c r="D64" s="27"/>
      <c r="E64" s="27"/>
      <c r="F64" s="27"/>
      <c r="H64" s="36"/>
    </row>
    <row r="65" spans="1:8" ht="12.75">
      <c r="A65" s="5"/>
      <c r="B65" s="27"/>
      <c r="C65" s="27"/>
      <c r="D65" s="27"/>
      <c r="E65" s="27"/>
      <c r="F65" s="27"/>
      <c r="H65" s="36"/>
    </row>
    <row r="66" spans="1:8" ht="12.75" customHeight="1">
      <c r="A66" s="6"/>
      <c r="B66" s="27"/>
      <c r="C66" s="27"/>
      <c r="D66" s="27"/>
      <c r="E66" s="27"/>
      <c r="F66" s="27"/>
      <c r="H66" s="36"/>
    </row>
    <row r="67" spans="1:8" ht="12.75">
      <c r="A67" s="6"/>
      <c r="B67" s="27"/>
      <c r="C67" s="27"/>
      <c r="D67" s="27"/>
      <c r="E67" s="27"/>
      <c r="F67" s="27"/>
      <c r="H67" s="27"/>
    </row>
    <row r="68" spans="1:8" ht="12.75">
      <c r="A68" s="6"/>
      <c r="B68" s="27"/>
      <c r="C68" s="27"/>
      <c r="D68" s="27"/>
      <c r="E68" s="27"/>
      <c r="F68" s="27"/>
      <c r="H68" s="27"/>
    </row>
    <row r="69" spans="1:8" ht="12.75">
      <c r="A69" s="6"/>
      <c r="B69" s="27"/>
      <c r="C69" s="27"/>
      <c r="D69" s="27"/>
      <c r="E69" s="27"/>
      <c r="F69" s="27"/>
      <c r="H69" s="27"/>
    </row>
    <row r="70" spans="1:8" ht="12.75" customHeight="1">
      <c r="A70" s="6"/>
      <c r="B70" s="27"/>
      <c r="C70" s="27"/>
      <c r="D70" s="27"/>
      <c r="E70" s="27"/>
      <c r="F70" s="27"/>
      <c r="H70" s="36"/>
    </row>
    <row r="71" spans="1:8" ht="15" customHeight="1">
      <c r="A71" s="6"/>
      <c r="H71" s="35"/>
    </row>
    <row r="72" spans="1:8" ht="12.75">
      <c r="A72" s="5"/>
      <c r="H72" s="5"/>
    </row>
    <row r="73" spans="1:8" ht="12.75">
      <c r="A73" s="29"/>
      <c r="H73" s="37"/>
    </row>
    <row r="74" ht="12.75">
      <c r="H74" s="38"/>
    </row>
    <row r="75" ht="12.75">
      <c r="G75" s="39"/>
    </row>
  </sheetData>
  <mergeCells count="2">
    <mergeCell ref="B8:D8"/>
    <mergeCell ref="F8:H8"/>
  </mergeCells>
  <printOptions/>
  <pageMargins left="0.5" right="0.5" top="0.75" bottom="0.1305555555555555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57"/>
  <sheetViews>
    <sheetView workbookViewId="0" topLeftCell="A16">
      <selection activeCell="B54" sqref="B54"/>
    </sheetView>
  </sheetViews>
  <sheetFormatPr defaultColWidth="9.140625" defaultRowHeight="12.75"/>
  <cols>
    <col min="1" max="1" width="56.140625" style="2" customWidth="1"/>
    <col min="2" max="2" width="13.28125" style="18" customWidth="1"/>
    <col min="3" max="3" width="6.28125" style="18" customWidth="1"/>
    <col min="4" max="4" width="14.00390625" style="2" customWidth="1"/>
    <col min="5" max="5" width="8.8515625" style="2" customWidth="1"/>
  </cols>
  <sheetData>
    <row r="1" ht="15.75">
      <c r="A1" s="1" t="s">
        <v>0</v>
      </c>
    </row>
    <row r="2" ht="12.75">
      <c r="A2" s="2" t="s">
        <v>61</v>
      </c>
    </row>
    <row r="3" spans="1:4" ht="12.75">
      <c r="A3" s="3" t="s">
        <v>62</v>
      </c>
      <c r="B3" s="40"/>
      <c r="C3" s="40"/>
      <c r="D3" s="3"/>
    </row>
    <row r="4" spans="1:4" ht="12.75">
      <c r="A4" s="5"/>
      <c r="D4" s="5"/>
    </row>
    <row r="5" spans="1:4" ht="12.75">
      <c r="A5" s="6" t="s">
        <v>63</v>
      </c>
      <c r="D5" s="5"/>
    </row>
    <row r="6" spans="1:15" ht="15.75" customHeight="1">
      <c r="A6" s="19"/>
      <c r="B6" s="19" t="s">
        <v>64</v>
      </c>
      <c r="C6" s="19"/>
      <c r="D6" s="19" t="s">
        <v>64</v>
      </c>
      <c r="E6" s="20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29</v>
      </c>
      <c r="C7" s="19"/>
      <c r="D7" s="19" t="s">
        <v>29</v>
      </c>
      <c r="E7" s="20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30</v>
      </c>
      <c r="C8" s="19"/>
      <c r="D8" s="19" t="s">
        <v>54</v>
      </c>
      <c r="E8" s="20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1"/>
      <c r="B9" s="22" t="s">
        <v>31</v>
      </c>
      <c r="C9" s="22"/>
      <c r="D9" s="23" t="s">
        <v>31</v>
      </c>
      <c r="E9" s="41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4"/>
      <c r="B10" s="25"/>
      <c r="C10" s="25"/>
      <c r="D10" s="25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4" t="s">
        <v>65</v>
      </c>
      <c r="B11" s="25"/>
      <c r="C11" s="25"/>
      <c r="D11" s="25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6" t="s">
        <v>66</v>
      </c>
      <c r="B12" s="51">
        <v>11366</v>
      </c>
      <c r="C12" s="42"/>
      <c r="D12" s="51">
        <v>17174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6" t="s">
        <v>67</v>
      </c>
      <c r="B13" s="52"/>
      <c r="C13" s="42"/>
      <c r="D13" s="5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6" t="s">
        <v>68</v>
      </c>
      <c r="B14" s="52">
        <v>2464</v>
      </c>
      <c r="C14" s="42"/>
      <c r="D14" s="52">
        <f>2074</f>
        <v>2074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69</v>
      </c>
      <c r="B15" s="53">
        <f>299-39</f>
        <v>260</v>
      </c>
      <c r="C15" s="42"/>
      <c r="D15" s="53">
        <f>754</f>
        <v>754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70</v>
      </c>
      <c r="B16" s="54">
        <f>SUM(B12:B15)</f>
        <v>14090</v>
      </c>
      <c r="C16" s="45"/>
      <c r="D16" s="54">
        <f>SUM(D12:D15)</f>
        <v>20002</v>
      </c>
    </row>
    <row r="17" spans="2:4" ht="12.75">
      <c r="B17" s="54"/>
      <c r="C17" s="45"/>
      <c r="D17" s="54"/>
    </row>
    <row r="18" spans="1:4" ht="12.75">
      <c r="A18" s="2" t="s">
        <v>71</v>
      </c>
      <c r="B18" s="52">
        <f>9472-4065</f>
        <v>5407</v>
      </c>
      <c r="C18" s="42"/>
      <c r="D18" s="52">
        <f>4034+368</f>
        <v>4402</v>
      </c>
    </row>
    <row r="19" spans="1:4" ht="12.75">
      <c r="A19" s="2" t="s">
        <v>72</v>
      </c>
      <c r="B19" s="52">
        <f>2807</f>
        <v>2807</v>
      </c>
      <c r="C19" s="42"/>
      <c r="D19" s="52">
        <v>255</v>
      </c>
    </row>
    <row r="20" spans="1:4" ht="12.75">
      <c r="A20" s="2" t="s">
        <v>73</v>
      </c>
      <c r="B20" s="53">
        <v>-2554</v>
      </c>
      <c r="C20" s="42"/>
      <c r="D20" s="53">
        <v>-681</v>
      </c>
    </row>
    <row r="21" spans="2:4" ht="12.75">
      <c r="B21" s="42"/>
      <c r="C21" s="42"/>
      <c r="D21" s="42"/>
    </row>
    <row r="22" spans="1:4" ht="12.75">
      <c r="A22" s="2" t="s">
        <v>74</v>
      </c>
      <c r="B22" s="42">
        <f>SUM(B16:B20)</f>
        <v>19750</v>
      </c>
      <c r="C22" s="42"/>
      <c r="D22" s="42">
        <f>SUM(D16:D20)</f>
        <v>23978</v>
      </c>
    </row>
    <row r="23" spans="2:4" ht="12.75">
      <c r="B23" s="42"/>
      <c r="C23" s="42"/>
      <c r="D23" s="42"/>
    </row>
    <row r="24" spans="1:4" ht="12.75">
      <c r="A24" s="29" t="s">
        <v>75</v>
      </c>
      <c r="B24" s="42"/>
      <c r="C24" s="42"/>
      <c r="D24" s="42"/>
    </row>
    <row r="25" spans="1:4" ht="12.75">
      <c r="A25" s="2" t="s">
        <v>76</v>
      </c>
      <c r="B25" s="51">
        <v>-771</v>
      </c>
      <c r="C25" s="42"/>
      <c r="D25" s="51">
        <v>-1252</v>
      </c>
    </row>
    <row r="26" spans="1:4" ht="12.75">
      <c r="A26" s="2" t="s">
        <v>77</v>
      </c>
      <c r="B26" s="52">
        <v>125</v>
      </c>
      <c r="C26" s="42"/>
      <c r="D26" s="54" t="s">
        <v>20</v>
      </c>
    </row>
    <row r="27" spans="1:4" ht="12.75">
      <c r="A27" s="2" t="s">
        <v>78</v>
      </c>
      <c r="B27" s="53">
        <v>84</v>
      </c>
      <c r="C27" s="42"/>
      <c r="D27" s="53">
        <v>65</v>
      </c>
    </row>
    <row r="28" spans="2:4" ht="12.75">
      <c r="B28" s="42"/>
      <c r="C28" s="42"/>
      <c r="D28" s="42"/>
    </row>
    <row r="29" spans="1:4" ht="12.75">
      <c r="A29" s="2" t="s">
        <v>79</v>
      </c>
      <c r="B29" s="42">
        <f>SUM(B25:B27)</f>
        <v>-562</v>
      </c>
      <c r="C29" s="42"/>
      <c r="D29" s="42">
        <f>SUM(D25:D27)</f>
        <v>-1187</v>
      </c>
    </row>
    <row r="30" spans="2:4" ht="12.75">
      <c r="B30" s="42"/>
      <c r="C30" s="42"/>
      <c r="D30" s="42"/>
    </row>
    <row r="31" spans="1:4" ht="12.75">
      <c r="A31" s="29" t="s">
        <v>80</v>
      </c>
      <c r="B31" s="42"/>
      <c r="C31" s="42"/>
      <c r="D31" s="42"/>
    </row>
    <row r="32" spans="1:4" ht="12.75">
      <c r="A32" s="2" t="s">
        <v>81</v>
      </c>
      <c r="B32" s="51">
        <v>-383</v>
      </c>
      <c r="C32" s="42"/>
      <c r="D32" s="51">
        <v>-818</v>
      </c>
    </row>
    <row r="33" spans="1:4" ht="12.75">
      <c r="A33" s="2" t="s">
        <v>82</v>
      </c>
      <c r="B33" s="52">
        <v>-1980</v>
      </c>
      <c r="C33" s="42"/>
      <c r="D33" s="54">
        <v>-2640</v>
      </c>
    </row>
    <row r="34" spans="1:4" ht="12.75">
      <c r="A34" s="2" t="s">
        <v>83</v>
      </c>
      <c r="B34" s="54">
        <v>-10215</v>
      </c>
      <c r="C34" s="42"/>
      <c r="D34" s="54">
        <v>-13406</v>
      </c>
    </row>
    <row r="35" spans="1:5" ht="12.75">
      <c r="A35" s="2" t="s">
        <v>84</v>
      </c>
      <c r="B35" s="52">
        <v>-676</v>
      </c>
      <c r="C35" s="42"/>
      <c r="D35" s="52">
        <v>-688</v>
      </c>
      <c r="E35" s="5"/>
    </row>
    <row r="36" spans="1:5" ht="12.75">
      <c r="A36" s="2" t="s">
        <v>85</v>
      </c>
      <c r="B36" s="53">
        <v>-1275</v>
      </c>
      <c r="C36" s="42"/>
      <c r="D36" s="53">
        <v>-578</v>
      </c>
      <c r="E36" s="5"/>
    </row>
    <row r="37" spans="1:5" ht="12.75">
      <c r="A37" s="29"/>
      <c r="B37" s="42"/>
      <c r="C37" s="42"/>
      <c r="D37" s="55"/>
      <c r="E37" s="5"/>
    </row>
    <row r="38" spans="1:5" ht="12.75">
      <c r="A38" s="2" t="s">
        <v>86</v>
      </c>
      <c r="B38" s="42">
        <f>SUM(B32:B36)</f>
        <v>-14529</v>
      </c>
      <c r="C38" s="42"/>
      <c r="D38" s="55">
        <f>SUM(D32:D36)</f>
        <v>-18130</v>
      </c>
      <c r="E38" s="5"/>
    </row>
    <row r="39" spans="1:5" ht="12.75">
      <c r="A39" s="29"/>
      <c r="B39" s="43"/>
      <c r="C39" s="42"/>
      <c r="D39" s="56"/>
      <c r="E39" s="5"/>
    </row>
    <row r="40" spans="1:5" ht="15" customHeight="1">
      <c r="A40" s="2" t="s">
        <v>87</v>
      </c>
      <c r="B40" s="42">
        <f>B38+B29+B22</f>
        <v>4659</v>
      </c>
      <c r="C40" s="42"/>
      <c r="D40" s="55">
        <f>D38+D29+D22</f>
        <v>4661</v>
      </c>
      <c r="E40" s="5"/>
    </row>
    <row r="41" spans="2:5" ht="15" customHeight="1">
      <c r="B41" s="42"/>
      <c r="C41" s="42"/>
      <c r="D41" s="42"/>
      <c r="E41" s="5"/>
    </row>
    <row r="42" spans="1:5" ht="12.75">
      <c r="A42" s="2" t="s">
        <v>88</v>
      </c>
      <c r="B42" s="42">
        <v>15713</v>
      </c>
      <c r="C42" s="42"/>
      <c r="D42" s="55">
        <v>3266</v>
      </c>
      <c r="E42" s="5"/>
    </row>
    <row r="43" spans="2:5" ht="12.75">
      <c r="B43" s="42"/>
      <c r="C43" s="42"/>
      <c r="D43" s="55"/>
      <c r="E43" s="5"/>
    </row>
    <row r="44" spans="1:5" ht="12.75" customHeight="1">
      <c r="A44" s="2" t="s">
        <v>89</v>
      </c>
      <c r="B44" s="47">
        <f>B40+B42</f>
        <v>20372</v>
      </c>
      <c r="C44" s="42"/>
      <c r="D44" s="57">
        <f>D40+D42</f>
        <v>7927</v>
      </c>
      <c r="E44" s="5"/>
    </row>
    <row r="45" spans="1:5" ht="12.75">
      <c r="A45" s="29"/>
      <c r="B45" s="42"/>
      <c r="C45" s="42"/>
      <c r="D45" s="42"/>
      <c r="E45" s="5"/>
    </row>
    <row r="46" spans="1:4" ht="12.75">
      <c r="A46" s="29"/>
      <c r="B46" s="42"/>
      <c r="C46" s="42"/>
      <c r="D46" s="42"/>
    </row>
    <row r="47" spans="1:4" ht="12.75">
      <c r="A47" s="29" t="s">
        <v>90</v>
      </c>
      <c r="B47" s="42"/>
      <c r="C47" s="42"/>
      <c r="D47" s="42"/>
    </row>
    <row r="48" spans="1:4" ht="12.75" customHeight="1">
      <c r="A48" s="5" t="s">
        <v>91</v>
      </c>
      <c r="B48" s="42">
        <v>12679</v>
      </c>
      <c r="C48" s="42"/>
      <c r="D48" s="42">
        <v>7014</v>
      </c>
    </row>
    <row r="49" spans="1:4" ht="12.75" customHeight="1">
      <c r="A49" s="5" t="s">
        <v>92</v>
      </c>
      <c r="B49" s="42">
        <v>7715</v>
      </c>
      <c r="C49" s="42"/>
      <c r="D49" s="42">
        <v>2923</v>
      </c>
    </row>
    <row r="50" spans="1:4" ht="12.75" customHeight="1">
      <c r="A50" s="2" t="s">
        <v>93</v>
      </c>
      <c r="B50" s="42">
        <v>-22</v>
      </c>
      <c r="C50" s="42"/>
      <c r="D50" s="42">
        <v>-2010</v>
      </c>
    </row>
    <row r="51" spans="2:4" ht="12.75">
      <c r="B51" s="42"/>
      <c r="C51" s="42"/>
      <c r="D51" s="55"/>
    </row>
    <row r="52" spans="2:4" ht="12.75">
      <c r="B52" s="47">
        <f>SUM(B48:B50)</f>
        <v>20372</v>
      </c>
      <c r="C52" s="44"/>
      <c r="D52" s="57">
        <f>SUM(D48:D50)</f>
        <v>7927</v>
      </c>
    </row>
    <row r="53" spans="3:4" ht="12.75">
      <c r="C53" s="39"/>
      <c r="D53" s="5"/>
    </row>
    <row r="54" spans="3:4" ht="12.75">
      <c r="C54" s="39"/>
      <c r="D54" s="5"/>
    </row>
    <row r="55" ht="12.75">
      <c r="A55" s="5" t="s">
        <v>94</v>
      </c>
    </row>
    <row r="56" ht="12.75">
      <c r="A56" s="5" t="s">
        <v>59</v>
      </c>
    </row>
    <row r="57" ht="12.75">
      <c r="A57" s="5" t="s">
        <v>60</v>
      </c>
    </row>
  </sheetData>
  <printOptions/>
  <pageMargins left="0.5" right="0.5" top="0.75" bottom="0.17291666666666666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B52" sqref="B52"/>
    </sheetView>
  </sheetViews>
  <sheetFormatPr defaultColWidth="9.140625" defaultRowHeight="12.75"/>
  <cols>
    <col min="1" max="1" width="55.140625" style="2" customWidth="1"/>
    <col min="2" max="2" width="13.28125" style="18" customWidth="1"/>
    <col min="3" max="3" width="6.28125" style="18" customWidth="1"/>
    <col min="4" max="4" width="14.00390625" style="2" customWidth="1"/>
    <col min="5" max="5" width="8.8515625" style="2" customWidth="1"/>
  </cols>
  <sheetData>
    <row r="1" ht="15.75">
      <c r="A1" s="1" t="s">
        <v>0</v>
      </c>
    </row>
    <row r="2" ht="12.75">
      <c r="A2" s="2" t="s">
        <v>61</v>
      </c>
    </row>
    <row r="3" spans="1:4" ht="12.75">
      <c r="A3" s="3" t="s">
        <v>95</v>
      </c>
      <c r="B3" s="40"/>
      <c r="C3" s="40"/>
      <c r="D3" s="3"/>
    </row>
    <row r="4" spans="1:4" ht="12.75">
      <c r="A4" s="5"/>
      <c r="D4" s="5"/>
    </row>
    <row r="5" spans="1:4" ht="12.75">
      <c r="A5" s="6" t="s">
        <v>96</v>
      </c>
      <c r="D5" s="5"/>
    </row>
    <row r="6" spans="1:15" ht="15.75" customHeight="1">
      <c r="A6" s="19"/>
      <c r="B6" s="19" t="s">
        <v>97</v>
      </c>
      <c r="C6" s="19"/>
      <c r="D6" s="19" t="s">
        <v>98</v>
      </c>
      <c r="E6" s="20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99</v>
      </c>
      <c r="C7" s="19"/>
      <c r="D7" s="19" t="s">
        <v>99</v>
      </c>
      <c r="E7" s="20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30</v>
      </c>
      <c r="C8" s="19"/>
      <c r="D8" s="19" t="s">
        <v>100</v>
      </c>
      <c r="E8" s="20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1"/>
      <c r="B9" s="22" t="s">
        <v>31</v>
      </c>
      <c r="C9" s="22"/>
      <c r="D9" s="23" t="s">
        <v>31</v>
      </c>
      <c r="E9" s="41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4" t="s">
        <v>101</v>
      </c>
      <c r="B10" s="25"/>
      <c r="C10" s="25"/>
      <c r="D10" s="25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4" t="s">
        <v>102</v>
      </c>
      <c r="B11" s="25"/>
      <c r="C11" s="25"/>
      <c r="D11" s="25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6" t="s">
        <v>103</v>
      </c>
      <c r="B12" s="27">
        <v>35881</v>
      </c>
      <c r="D12" s="58">
        <v>37596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6" t="s">
        <v>104</v>
      </c>
      <c r="B13" s="27">
        <v>875</v>
      </c>
      <c r="D13" s="59">
        <v>875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6" t="s">
        <v>105</v>
      </c>
      <c r="B14" s="27">
        <v>9280</v>
      </c>
      <c r="D14" s="59">
        <v>9340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6" t="s">
        <v>106</v>
      </c>
      <c r="B15" s="27">
        <v>55</v>
      </c>
      <c r="D15" s="36">
        <v>59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6" t="s">
        <v>107</v>
      </c>
      <c r="B16" s="60">
        <v>2099</v>
      </c>
      <c r="D16" s="61">
        <v>2099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4" ht="12.75">
      <c r="A17" s="31"/>
      <c r="B17" s="30">
        <f>SUM(B12:B16)</f>
        <v>48190</v>
      </c>
      <c r="C17" s="22"/>
      <c r="D17" s="30">
        <f>SUM(D12:D16)</f>
        <v>49969</v>
      </c>
    </row>
    <row r="18" spans="1:4" ht="12.75">
      <c r="A18" s="31"/>
      <c r="B18" s="32"/>
      <c r="C18" s="33"/>
      <c r="D18" s="32"/>
    </row>
    <row r="19" spans="1:4" ht="12.75">
      <c r="A19" s="29" t="s">
        <v>108</v>
      </c>
      <c r="B19" s="27"/>
      <c r="D19" s="58"/>
    </row>
    <row r="20" spans="1:4" ht="12.75">
      <c r="A20" s="2" t="s">
        <v>109</v>
      </c>
      <c r="B20" s="62">
        <v>26972</v>
      </c>
      <c r="D20" s="62">
        <v>36444</v>
      </c>
    </row>
    <row r="21" spans="1:4" ht="12.75">
      <c r="A21" s="2" t="s">
        <v>110</v>
      </c>
      <c r="B21" s="63">
        <v>51547</v>
      </c>
      <c r="D21" s="63">
        <v>54346</v>
      </c>
    </row>
    <row r="22" spans="1:4" ht="12.75">
      <c r="A22" s="2" t="s">
        <v>111</v>
      </c>
      <c r="B22" s="63">
        <v>3564</v>
      </c>
      <c r="D22" s="63">
        <v>648</v>
      </c>
    </row>
    <row r="23" spans="1:4" ht="12.75">
      <c r="A23" s="2" t="s">
        <v>112</v>
      </c>
      <c r="B23" s="64">
        <v>1154</v>
      </c>
      <c r="D23" s="63">
        <v>1078</v>
      </c>
    </row>
    <row r="24" spans="1:4" ht="12.75">
      <c r="A24" s="2" t="s">
        <v>91</v>
      </c>
      <c r="B24" s="65">
        <v>20394</v>
      </c>
      <c r="D24" s="65">
        <v>16800</v>
      </c>
    </row>
    <row r="25" spans="2:4" ht="12.75">
      <c r="B25" s="27">
        <f>SUM(B20:B24)</f>
        <v>103631</v>
      </c>
      <c r="D25" s="27">
        <f>SUM(D20:D24)</f>
        <v>109316</v>
      </c>
    </row>
    <row r="26" spans="2:4" ht="12.75">
      <c r="B26" s="27"/>
      <c r="D26" s="27"/>
    </row>
    <row r="27" spans="1:4" ht="12.75">
      <c r="A27" s="29" t="s">
        <v>113</v>
      </c>
      <c r="B27" s="34">
        <f>B25+B17</f>
        <v>151821</v>
      </c>
      <c r="D27" s="34">
        <f>D25+D17</f>
        <v>159285</v>
      </c>
    </row>
    <row r="28" spans="2:4" ht="12.75">
      <c r="B28" s="27"/>
      <c r="D28" s="27"/>
    </row>
    <row r="29" spans="2:4" ht="12.75">
      <c r="B29" s="27"/>
      <c r="D29" s="27"/>
    </row>
    <row r="30" spans="1:4" ht="12.75">
      <c r="A30" s="29" t="s">
        <v>114</v>
      </c>
      <c r="B30" s="27"/>
      <c r="D30" s="27"/>
    </row>
    <row r="31" spans="1:4" ht="12.75">
      <c r="A31" s="2" t="s">
        <v>115</v>
      </c>
      <c r="B31" s="27">
        <v>66000</v>
      </c>
      <c r="D31" s="27">
        <v>66000</v>
      </c>
    </row>
    <row r="32" spans="1:4" ht="12.75">
      <c r="A32" s="2" t="s">
        <v>116</v>
      </c>
      <c r="B32" s="27">
        <v>7474</v>
      </c>
      <c r="D32" s="27">
        <v>7474</v>
      </c>
    </row>
    <row r="33" spans="1:4" ht="12.75">
      <c r="A33" s="2" t="s">
        <v>117</v>
      </c>
      <c r="B33" s="28">
        <v>54147</v>
      </c>
      <c r="D33" s="28">
        <v>47640</v>
      </c>
    </row>
    <row r="34" spans="1:4" ht="12.75">
      <c r="A34" s="29" t="s">
        <v>118</v>
      </c>
      <c r="B34" s="27">
        <f>SUM(B31:B33)</f>
        <v>127621</v>
      </c>
      <c r="D34" s="27">
        <f>SUM(D31:D33)</f>
        <v>121114</v>
      </c>
    </row>
    <row r="35" spans="2:4" ht="12.75">
      <c r="B35" s="27"/>
      <c r="D35" s="36"/>
    </row>
    <row r="36" spans="1:4" ht="12.75">
      <c r="A36" s="29" t="s">
        <v>119</v>
      </c>
      <c r="B36" s="27"/>
      <c r="D36" s="36"/>
    </row>
    <row r="37" spans="1:4" ht="12.75">
      <c r="A37" s="2" t="s">
        <v>120</v>
      </c>
      <c r="B37" s="62">
        <f>2382+714</f>
        <v>3096</v>
      </c>
      <c r="D37" s="66">
        <v>3856</v>
      </c>
    </row>
    <row r="38" spans="1:4" ht="12.75">
      <c r="A38" s="2" t="s">
        <v>121</v>
      </c>
      <c r="B38" s="64">
        <v>759</v>
      </c>
      <c r="D38" s="67">
        <v>759</v>
      </c>
    </row>
    <row r="39" spans="1:4" ht="12.75">
      <c r="A39" s="29" t="s">
        <v>122</v>
      </c>
      <c r="B39" s="68">
        <f>SUM(B37:B38)</f>
        <v>3855</v>
      </c>
      <c r="D39" s="69">
        <f>SUM(D37:D38)</f>
        <v>4615</v>
      </c>
    </row>
    <row r="40" spans="2:4" ht="12.75">
      <c r="B40" s="63"/>
      <c r="C40" s="35"/>
      <c r="D40" s="67"/>
    </row>
    <row r="41" spans="1:4" ht="12.75">
      <c r="A41" s="29" t="s">
        <v>123</v>
      </c>
      <c r="B41" s="63"/>
      <c r="D41" s="67"/>
    </row>
    <row r="42" spans="1:4" ht="15" customHeight="1">
      <c r="A42" s="2" t="s">
        <v>124</v>
      </c>
      <c r="B42" s="63">
        <v>7978</v>
      </c>
      <c r="D42" s="67">
        <v>9364</v>
      </c>
    </row>
    <row r="43" spans="1:4" ht="15" customHeight="1">
      <c r="A43" s="2" t="s">
        <v>125</v>
      </c>
      <c r="B43" s="63">
        <v>3022</v>
      </c>
      <c r="D43" s="63">
        <v>2777</v>
      </c>
    </row>
    <row r="44" spans="1:4" ht="12.75">
      <c r="A44" s="2" t="s">
        <v>120</v>
      </c>
      <c r="B44" s="63">
        <f>22+2052+2942+3000+576</f>
        <v>8592</v>
      </c>
      <c r="D44" s="67">
        <v>21062</v>
      </c>
    </row>
    <row r="45" spans="1:4" ht="12.75">
      <c r="A45" s="2" t="s">
        <v>126</v>
      </c>
      <c r="B45" s="64">
        <v>753</v>
      </c>
      <c r="D45" s="67">
        <v>353</v>
      </c>
    </row>
    <row r="46" spans="1:4" ht="12.75" customHeight="1">
      <c r="A46" s="29" t="s">
        <v>127</v>
      </c>
      <c r="B46" s="68">
        <f>SUM(B42:B45)</f>
        <v>20345</v>
      </c>
      <c r="D46" s="69">
        <f>SUM(D42:D45)</f>
        <v>33556</v>
      </c>
    </row>
    <row r="47" spans="1:4" ht="12.75">
      <c r="A47" s="29"/>
      <c r="B47" s="27"/>
      <c r="D47" s="27"/>
    </row>
    <row r="48" spans="1:4" ht="12.75">
      <c r="A48" s="29" t="s">
        <v>128</v>
      </c>
      <c r="B48" s="27">
        <f>B46+B39</f>
        <v>24200</v>
      </c>
      <c r="D48" s="27">
        <f>D46+D39</f>
        <v>38171</v>
      </c>
    </row>
    <row r="49" spans="1:4" ht="12.75">
      <c r="A49" s="29"/>
      <c r="B49" s="27"/>
      <c r="D49" s="27"/>
    </row>
    <row r="50" spans="1:4" ht="12.75" customHeight="1">
      <c r="A50" s="29" t="s">
        <v>129</v>
      </c>
      <c r="B50" s="34">
        <f>B48+B34</f>
        <v>151821</v>
      </c>
      <c r="D50" s="70">
        <f>D34+D48</f>
        <v>159285</v>
      </c>
    </row>
    <row r="51" spans="1:4" ht="15" customHeight="1">
      <c r="A51" s="29"/>
      <c r="D51" s="35"/>
    </row>
    <row r="52" spans="1:4" ht="15" customHeight="1">
      <c r="A52" s="29"/>
      <c r="D52" s="35"/>
    </row>
    <row r="53" ht="12.75">
      <c r="D53" s="5"/>
    </row>
    <row r="54" ht="12.75">
      <c r="A54" s="5" t="s">
        <v>130</v>
      </c>
    </row>
    <row r="55" ht="12.75">
      <c r="A55" s="5" t="s">
        <v>59</v>
      </c>
    </row>
    <row r="56" ht="12.75">
      <c r="A56" s="5" t="s">
        <v>60</v>
      </c>
    </row>
  </sheetData>
  <printOptions/>
  <pageMargins left="0.5" right="0.5" top="0.75" bottom="0.2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admistrator</cp:lastModifiedBy>
  <dcterms:modified xsi:type="dcterms:W3CDTF">2009-08-17T09:14:22Z</dcterms:modified>
  <cp:category/>
  <cp:version/>
  <cp:contentType/>
  <cp:contentStatus/>
</cp:coreProperties>
</file>